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6.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ctrlProps/ctrlProp9.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ctrlProps/ctrlProp8.xml" ContentType="application/vnd.ms-excel.controlproperties+xml"/>
  <Override PartName="/xl/ctrlProps/ctrlProp7.xml" ContentType="application/vnd.ms-excel.control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ctrlProps/ctrlProp6.xml" ContentType="application/vnd.ms-excel.controlproperties+xml"/>
  <Override PartName="/xl/ctrlProps/ctrlProp5.xml" ContentType="application/vnd.ms-excel.controlproperties+xml"/>
  <Override PartName="/xl/sharedStrings.xml" ContentType="application/vnd.openxmlformats-officedocument.spreadsheetml.sharedStrings+xml"/>
  <Override PartName="/xl/ctrlProps/ctrlProp4.xml" ContentType="application/vnd.ms-excel.controlproperties+xml"/>
  <Override PartName="/xl/ctrlProps/ctrlProp3.xml" ContentType="application/vnd.ms-excel.controlproperties+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ate1904="1" codeName="ThisWorkbook" autoCompressPictures="0"/>
  <bookViews>
    <workbookView xWindow="15" yWindow="-45" windowWidth="27780" windowHeight="15990" tabRatio="922"/>
  </bookViews>
  <sheets>
    <sheet name="MTDC" sheetId="22" r:id="rId1"/>
    <sheet name="TDC" sheetId="30" r:id="rId2"/>
    <sheet name="NIH" sheetId="29" r:id="rId3"/>
    <sheet name="Multi-Unit" sheetId="38" r:id="rId4"/>
    <sheet name="Match" sheetId="34" r:id="rId5"/>
    <sheet name="NSF" sheetId="24" r:id="rId6"/>
    <sheet name="SF424 A" sheetId="23" r:id="rId7"/>
    <sheet name="SF424 R&amp;R" sheetId="25" r:id="rId8"/>
    <sheet name="DoEd" sheetId="26" r:id="rId9"/>
    <sheet name="HUD" sheetId="27" r:id="rId10"/>
    <sheet name="NASA" sheetId="36" r:id="rId11"/>
    <sheet name="ACCT Codes" sheetId="15" r:id="rId12"/>
    <sheet name="Just Checklist" sheetId="7" r:id="rId13"/>
    <sheet name="Benefits and F&amp;A - DO NOT DELET" sheetId="35" r:id="rId14"/>
    <sheet name="List selections - DO NOT DELETE" sheetId="20" r:id="rId15"/>
  </sheets>
  <definedNames>
    <definedName name="_YR1">NSF!#REF!</definedName>
    <definedName name="_YR2">NSF!#REF!</definedName>
    <definedName name="_YR3">NSF!#REF!</definedName>
    <definedName name="_YR4">NSF!#REF!</definedName>
    <definedName name="_YR5">NSF!#REF!</definedName>
    <definedName name="Activity">'Benefits and F&amp;A - DO NOT DELET'!$A$30:$A$39</definedName>
    <definedName name="arrayTop">#REF!</definedName>
    <definedName name="CAL">#REF!</definedName>
    <definedName name="Commodity">'List selections - DO NOT DELETE'!$A$75:$A$87</definedName>
    <definedName name="Contractual">'List selections - DO NOT DELETE'!$A$90:$A$112</definedName>
    <definedName name="E_Class">'Benefits and F&amp;A - DO NOT DELET'!$C$7:$D$21</definedName>
    <definedName name="F_A">'Benefits and F&amp;A - DO NOT DELET'!$A$30:$B$39</definedName>
    <definedName name="Fabrication">'List selections - DO NOT DELETE'!$A$60:$A$63</definedName>
    <definedName name="FAC">NSF!#REF!</definedName>
    <definedName name="GRAD">NSF!#REF!</definedName>
    <definedName name="grad1">NSF!$C$21</definedName>
    <definedName name="grad2">NSF!$R$21</definedName>
    <definedName name="grad3">NSF!$AG$21</definedName>
    <definedName name="grad4">NSF!$AV$21</definedName>
    <definedName name="grad5">NSF!$BK$21</definedName>
    <definedName name="HOUR">NSF!#REF!</definedName>
    <definedName name="Leave_Benefits">'Benefits and F&amp;A - DO NOT DELET'!$A$7:$D$26</definedName>
    <definedName name="MERIT">NSF!#REF!</definedName>
    <definedName name="OtherPersonnel">'List selections - DO NOT DELETE'!$A$35:$A$46</definedName>
    <definedName name="Others">#REF!</definedName>
    <definedName name="persDiff">#REF!</definedName>
    <definedName name="PersonMos1">#REF!</definedName>
    <definedName name="PersonMos2">#REF!</definedName>
    <definedName name="POST">NSF!#REF!</definedName>
    <definedName name="_xlnm.Print_Area" localSheetId="8">DoEd!$A$1:$V$63</definedName>
    <definedName name="_xlnm.Print_Area" localSheetId="4">Match!$A$1:$AI$204</definedName>
    <definedName name="_xlnm.Print_Area" localSheetId="0">MTDC!$A$1:$Y$179</definedName>
    <definedName name="_xlnm.Print_Area" localSheetId="3">'Multi-Unit'!$A$1:$AI$254</definedName>
    <definedName name="_xlnm.Print_Area" localSheetId="2">NIH!$A$1:$Y$176</definedName>
    <definedName name="_xlnm.Print_Area" localSheetId="5">NSF!$A$1:$CL$72</definedName>
    <definedName name="_xlnm.Print_Area" localSheetId="7">'SF424 R&amp;R'!$B$1:$GM$148</definedName>
    <definedName name="_xlnm.Print_Area" localSheetId="1">TDC!$A$1:$Y$162</definedName>
    <definedName name="PS">NSF!#REF!</definedName>
    <definedName name="Rate">'List selections - DO NOT DELETE'!$A$115:$A$115</definedName>
    <definedName name="SeniorPersonnel">'List selections - DO NOT DELETE'!$A$14:$A$21</definedName>
    <definedName name="SeniorPersonnel1">'List selections - DO NOT DELETE'!$A$14:$A$21</definedName>
    <definedName name="Staff_Benefits">'Benefits and F&amp;A - DO NOT DELET'!$C$7:$D$26</definedName>
    <definedName name="Student">'List selections - DO NOT DELETE'!$A$53:$A$57</definedName>
    <definedName name="Summary_Array">#REF!</definedName>
    <definedName name="Travel">'List selections - DO NOT DELETE'!$A$66:$A$72</definedName>
    <definedName name="TravelIncrease">'List selections - DO NOT DELETE'!$A$66:$B$72</definedName>
    <definedName name="ug">NSF!#REF!</definedName>
    <definedName name="years">NSF!#REF!</definedName>
  </definedNames>
  <calcPr calcId="125725" fullPrecision="0" concurrentCalc="0"/>
  <extLst>
    <ext xmlns:mx="http://schemas.microsoft.com/office/mac/excel/2008/main" uri="{7523E5D3-25F3-A5E0-1632-64F254C22452}">
      <mx:ArchID Flags="2"/>
    </ext>
  </extLst>
</workbook>
</file>

<file path=xl/calcChain.xml><?xml version="1.0" encoding="utf-8"?>
<calcChain xmlns="http://schemas.openxmlformats.org/spreadsheetml/2006/main">
  <c r="L75" i="34"/>
  <c r="T75"/>
  <c r="L76"/>
  <c r="P76"/>
  <c r="L77"/>
  <c r="V77"/>
  <c r="L78"/>
  <c r="P78"/>
  <c r="L79"/>
  <c r="T79"/>
  <c r="L80"/>
  <c r="V80"/>
  <c r="P80"/>
  <c r="L81"/>
  <c r="V81"/>
  <c r="L82"/>
  <c r="P82"/>
  <c r="L83"/>
  <c r="T83"/>
  <c r="L84"/>
  <c r="P84"/>
  <c r="L85"/>
  <c r="T85"/>
  <c r="L86"/>
  <c r="R86"/>
  <c r="P86"/>
  <c r="L90"/>
  <c r="R90"/>
  <c r="L91"/>
  <c r="P91"/>
  <c r="L92"/>
  <c r="V92"/>
  <c r="L93"/>
  <c r="R93"/>
  <c r="L94"/>
  <c r="V94"/>
  <c r="L95"/>
  <c r="V95"/>
  <c r="L13"/>
  <c r="Z13"/>
  <c r="M13"/>
  <c r="AD13"/>
  <c r="L14"/>
  <c r="Z14"/>
  <c r="M14"/>
  <c r="L15"/>
  <c r="Z15"/>
  <c r="M15"/>
  <c r="AB15"/>
  <c r="L16"/>
  <c r="Z16"/>
  <c r="M16"/>
  <c r="L17"/>
  <c r="M17"/>
  <c r="L18"/>
  <c r="M18"/>
  <c r="L23"/>
  <c r="Z23"/>
  <c r="M23"/>
  <c r="L24"/>
  <c r="Z24"/>
  <c r="M24"/>
  <c r="L25"/>
  <c r="M25"/>
  <c r="L26"/>
  <c r="M26"/>
  <c r="L27"/>
  <c r="O27"/>
  <c r="M27"/>
  <c r="L28"/>
  <c r="O28"/>
  <c r="E57"/>
  <c r="L57"/>
  <c r="O57"/>
  <c r="M28"/>
  <c r="L29"/>
  <c r="Z29"/>
  <c r="M29"/>
  <c r="L30"/>
  <c r="M30"/>
  <c r="M156"/>
  <c r="M154"/>
  <c r="N98" i="29"/>
  <c r="L98"/>
  <c r="V98"/>
  <c r="N99"/>
  <c r="L99"/>
  <c r="T99"/>
  <c r="N97"/>
  <c r="L97"/>
  <c r="T97"/>
  <c r="V97"/>
  <c r="N100"/>
  <c r="L100"/>
  <c r="P100"/>
  <c r="N101"/>
  <c r="L101"/>
  <c r="V101"/>
  <c r="L75" i="22"/>
  <c r="V75"/>
  <c r="L76"/>
  <c r="L77"/>
  <c r="T77"/>
  <c r="L78"/>
  <c r="V78"/>
  <c r="L79"/>
  <c r="R79"/>
  <c r="L80"/>
  <c r="V80"/>
  <c r="L81"/>
  <c r="T81"/>
  <c r="L82"/>
  <c r="V82"/>
  <c r="L83"/>
  <c r="R83"/>
  <c r="L84"/>
  <c r="L85"/>
  <c r="T85"/>
  <c r="V85"/>
  <c r="L86"/>
  <c r="V86"/>
  <c r="L87"/>
  <c r="T87"/>
  <c r="L88"/>
  <c r="V88"/>
  <c r="L89"/>
  <c r="R89"/>
  <c r="V89"/>
  <c r="L90"/>
  <c r="V90"/>
  <c r="L91"/>
  <c r="V91"/>
  <c r="L86" i="30"/>
  <c r="R86"/>
  <c r="L87"/>
  <c r="V87"/>
  <c r="L88"/>
  <c r="V88"/>
  <c r="L89"/>
  <c r="V89"/>
  <c r="L90"/>
  <c r="V90"/>
  <c r="L91"/>
  <c r="V91"/>
  <c r="L92"/>
  <c r="P92"/>
  <c r="R92"/>
  <c r="L93"/>
  <c r="L94"/>
  <c r="T94"/>
  <c r="V94"/>
  <c r="L95"/>
  <c r="V95"/>
  <c r="L96"/>
  <c r="T96"/>
  <c r="L97"/>
  <c r="V97"/>
  <c r="L98"/>
  <c r="T98"/>
  <c r="L99"/>
  <c r="V99"/>
  <c r="L100"/>
  <c r="V100"/>
  <c r="T100"/>
  <c r="L101"/>
  <c r="L102"/>
  <c r="R102"/>
  <c r="P102"/>
  <c r="T102"/>
  <c r="N102"/>
  <c r="N101"/>
  <c r="N99"/>
  <c r="N98"/>
  <c r="N100"/>
  <c r="N87" i="22"/>
  <c r="N91"/>
  <c r="N90"/>
  <c r="N89"/>
  <c r="N88"/>
  <c r="M208" i="38"/>
  <c r="AW198"/>
  <c r="AW181"/>
  <c r="AW187"/>
  <c r="AW188"/>
  <c r="L147"/>
  <c r="L148"/>
  <c r="AW148"/>
  <c r="BG148"/>
  <c r="L149"/>
  <c r="BA149"/>
  <c r="BI149"/>
  <c r="L150"/>
  <c r="AW150"/>
  <c r="BG150"/>
  <c r="L151"/>
  <c r="AY151"/>
  <c r="BH151"/>
  <c r="L152"/>
  <c r="L153"/>
  <c r="BC153"/>
  <c r="BJ153"/>
  <c r="L154"/>
  <c r="BC154"/>
  <c r="BJ154"/>
  <c r="L155"/>
  <c r="AW155"/>
  <c r="L156"/>
  <c r="AY156"/>
  <c r="BH156"/>
  <c r="L157"/>
  <c r="AW157"/>
  <c r="L158"/>
  <c r="BA158"/>
  <c r="BI158"/>
  <c r="L162"/>
  <c r="AW162"/>
  <c r="AU162"/>
  <c r="AY162"/>
  <c r="BA162"/>
  <c r="BC162"/>
  <c r="BE162"/>
  <c r="L163"/>
  <c r="L164"/>
  <c r="AY164"/>
  <c r="L165"/>
  <c r="BA165"/>
  <c r="L166"/>
  <c r="AW166"/>
  <c r="L167"/>
  <c r="BA167"/>
  <c r="L13"/>
  <c r="AV13"/>
  <c r="M13"/>
  <c r="L14"/>
  <c r="M14"/>
  <c r="L15"/>
  <c r="AV15"/>
  <c r="M15"/>
  <c r="L16"/>
  <c r="AV16"/>
  <c r="M16"/>
  <c r="L17"/>
  <c r="E48"/>
  <c r="L48"/>
  <c r="M17"/>
  <c r="L18"/>
  <c r="M18"/>
  <c r="L23"/>
  <c r="M23"/>
  <c r="AB23"/>
  <c r="L24"/>
  <c r="M24"/>
  <c r="AZ24"/>
  <c r="L25"/>
  <c r="AK25"/>
  <c r="M25"/>
  <c r="L26"/>
  <c r="Z26"/>
  <c r="E55"/>
  <c r="L55"/>
  <c r="Z55"/>
  <c r="M26"/>
  <c r="L27"/>
  <c r="M27"/>
  <c r="L28"/>
  <c r="AV28"/>
  <c r="M28"/>
  <c r="E57"/>
  <c r="L57"/>
  <c r="L29"/>
  <c r="M29"/>
  <c r="AQ29"/>
  <c r="E58"/>
  <c r="L58"/>
  <c r="AQ58"/>
  <c r="L30"/>
  <c r="O30"/>
  <c r="M30"/>
  <c r="AB30"/>
  <c r="L34"/>
  <c r="AX34"/>
  <c r="L35"/>
  <c r="AX35"/>
  <c r="L36"/>
  <c r="AX36"/>
  <c r="L37"/>
  <c r="BD37"/>
  <c r="L38"/>
  <c r="AS38"/>
  <c r="AX38"/>
  <c r="L39"/>
  <c r="AX39"/>
  <c r="E44"/>
  <c r="L44"/>
  <c r="E45"/>
  <c r="L45"/>
  <c r="E46"/>
  <c r="L46"/>
  <c r="E47"/>
  <c r="L47"/>
  <c r="E49"/>
  <c r="L49"/>
  <c r="E52"/>
  <c r="L52"/>
  <c r="E53"/>
  <c r="L53"/>
  <c r="E54"/>
  <c r="L54"/>
  <c r="E56"/>
  <c r="L56"/>
  <c r="E59"/>
  <c r="L59"/>
  <c r="E61"/>
  <c r="L61"/>
  <c r="E62"/>
  <c r="L62"/>
  <c r="AO35"/>
  <c r="AO62"/>
  <c r="E63"/>
  <c r="L63"/>
  <c r="E64"/>
  <c r="L64"/>
  <c r="E65"/>
  <c r="L65"/>
  <c r="AM38"/>
  <c r="AM65"/>
  <c r="Q38"/>
  <c r="Q65"/>
  <c r="AB38"/>
  <c r="AB65"/>
  <c r="AX65"/>
  <c r="BG65"/>
  <c r="E66"/>
  <c r="L66"/>
  <c r="AM39"/>
  <c r="AM66"/>
  <c r="L211"/>
  <c r="M211"/>
  <c r="L212"/>
  <c r="M212"/>
  <c r="L218"/>
  <c r="L217"/>
  <c r="AW227"/>
  <c r="P227"/>
  <c r="AA227"/>
  <c r="AL227"/>
  <c r="BG227"/>
  <c r="AW233"/>
  <c r="AW241"/>
  <c r="AW247"/>
  <c r="AU198"/>
  <c r="AU181"/>
  <c r="AU187"/>
  <c r="AU188"/>
  <c r="AU147"/>
  <c r="AU148"/>
  <c r="AU149"/>
  <c r="AU150"/>
  <c r="AU151"/>
  <c r="AU152"/>
  <c r="AU153"/>
  <c r="AU154"/>
  <c r="AU155"/>
  <c r="AU156"/>
  <c r="AU157"/>
  <c r="AU158"/>
  <c r="AU163"/>
  <c r="AU164"/>
  <c r="AU165"/>
  <c r="AU166"/>
  <c r="AU167"/>
  <c r="AU227"/>
  <c r="AU233"/>
  <c r="AU241"/>
  <c r="AU247"/>
  <c r="BE222"/>
  <c r="BE223"/>
  <c r="BE224"/>
  <c r="BE225"/>
  <c r="BE226"/>
  <c r="BE227"/>
  <c r="BE229"/>
  <c r="BE230"/>
  <c r="BE231"/>
  <c r="BE232"/>
  <c r="BE233"/>
  <c r="BE235"/>
  <c r="BE236"/>
  <c r="BE237"/>
  <c r="BE238"/>
  <c r="BE239"/>
  <c r="BE240"/>
  <c r="BE241"/>
  <c r="BE244"/>
  <c r="BE245"/>
  <c r="BE246"/>
  <c r="BE247"/>
  <c r="BE190"/>
  <c r="BE191"/>
  <c r="BE192"/>
  <c r="BE193"/>
  <c r="BE194"/>
  <c r="BE195"/>
  <c r="BE196"/>
  <c r="BE197"/>
  <c r="BE171"/>
  <c r="BE172"/>
  <c r="BE173"/>
  <c r="BE174"/>
  <c r="BE175"/>
  <c r="BE176"/>
  <c r="X176"/>
  <c r="AI176"/>
  <c r="AT176"/>
  <c r="BK176"/>
  <c r="BE177"/>
  <c r="BE178"/>
  <c r="BE179"/>
  <c r="BE180"/>
  <c r="X180"/>
  <c r="AI180"/>
  <c r="AT180"/>
  <c r="BK180"/>
  <c r="BE183"/>
  <c r="BE184"/>
  <c r="BE185"/>
  <c r="BE186"/>
  <c r="BE187"/>
  <c r="AY149"/>
  <c r="BH149"/>
  <c r="BC149"/>
  <c r="BJ149"/>
  <c r="BA150"/>
  <c r="BI150"/>
  <c r="AY153"/>
  <c r="BA153"/>
  <c r="AY155"/>
  <c r="BH155"/>
  <c r="BA155"/>
  <c r="BC155"/>
  <c r="BA156"/>
  <c r="BC156"/>
  <c r="AY157"/>
  <c r="BA157"/>
  <c r="BC157"/>
  <c r="BJ157"/>
  <c r="AY158"/>
  <c r="BC158"/>
  <c r="AY163"/>
  <c r="AY165"/>
  <c r="BA166"/>
  <c r="BB13"/>
  <c r="BD16"/>
  <c r="BE67"/>
  <c r="BC227"/>
  <c r="BC233"/>
  <c r="BC241"/>
  <c r="BC247"/>
  <c r="BC198"/>
  <c r="BC181"/>
  <c r="BC187"/>
  <c r="BC188"/>
  <c r="BA227"/>
  <c r="BA233"/>
  <c r="BA241"/>
  <c r="BA247"/>
  <c r="BA198"/>
  <c r="BA181"/>
  <c r="BA187"/>
  <c r="BA188"/>
  <c r="AY227"/>
  <c r="AY233"/>
  <c r="AY241"/>
  <c r="AY247"/>
  <c r="AY198"/>
  <c r="AY181"/>
  <c r="AY187"/>
  <c r="AY188"/>
  <c r="M202"/>
  <c r="P198"/>
  <c r="P181"/>
  <c r="P187"/>
  <c r="L75"/>
  <c r="T75"/>
  <c r="BI75"/>
  <c r="L76"/>
  <c r="P76"/>
  <c r="L77"/>
  <c r="L78"/>
  <c r="P78"/>
  <c r="L79"/>
  <c r="T79"/>
  <c r="BI79"/>
  <c r="L80"/>
  <c r="L81"/>
  <c r="T81"/>
  <c r="BI81"/>
  <c r="L82"/>
  <c r="T82"/>
  <c r="BI82"/>
  <c r="L83"/>
  <c r="T83"/>
  <c r="BI83"/>
  <c r="L84"/>
  <c r="P84"/>
  <c r="BG84"/>
  <c r="L85"/>
  <c r="T85"/>
  <c r="BI85"/>
  <c r="L86"/>
  <c r="L90"/>
  <c r="T90"/>
  <c r="BI90"/>
  <c r="L91"/>
  <c r="L92"/>
  <c r="L93"/>
  <c r="R93"/>
  <c r="BH93"/>
  <c r="L94"/>
  <c r="R94"/>
  <c r="BH94"/>
  <c r="L95"/>
  <c r="Q13"/>
  <c r="Q34"/>
  <c r="Q35"/>
  <c r="Q36"/>
  <c r="Q37"/>
  <c r="Q39"/>
  <c r="M204"/>
  <c r="AA198"/>
  <c r="AA181"/>
  <c r="AA187"/>
  <c r="AA188"/>
  <c r="L99"/>
  <c r="AA99"/>
  <c r="BG99"/>
  <c r="L100"/>
  <c r="AG100"/>
  <c r="BJ100"/>
  <c r="L101"/>
  <c r="AA101"/>
  <c r="BG101"/>
  <c r="L102"/>
  <c r="AC102"/>
  <c r="BH102"/>
  <c r="L103"/>
  <c r="AA103"/>
  <c r="L104"/>
  <c r="AG104"/>
  <c r="BJ104"/>
  <c r="L105"/>
  <c r="L106"/>
  <c r="AC106"/>
  <c r="L107"/>
  <c r="AC107"/>
  <c r="L108"/>
  <c r="AG108"/>
  <c r="BJ108"/>
  <c r="L109"/>
  <c r="AA109"/>
  <c r="BG109"/>
  <c r="L110"/>
  <c r="L114"/>
  <c r="AA114"/>
  <c r="L115"/>
  <c r="AE115"/>
  <c r="BI115"/>
  <c r="AG115"/>
  <c r="L116"/>
  <c r="L117"/>
  <c r="L118"/>
  <c r="AE118"/>
  <c r="BI118"/>
  <c r="L119"/>
  <c r="AA119"/>
  <c r="AB13"/>
  <c r="AB44"/>
  <c r="AB34"/>
  <c r="AB35"/>
  <c r="AB36"/>
  <c r="AB37"/>
  <c r="AB39"/>
  <c r="M206"/>
  <c r="AL198"/>
  <c r="AL181"/>
  <c r="AL187"/>
  <c r="AL188"/>
  <c r="L123"/>
  <c r="AR123"/>
  <c r="BJ123"/>
  <c r="L124"/>
  <c r="L125"/>
  <c r="AR125"/>
  <c r="BJ125"/>
  <c r="L126"/>
  <c r="L127"/>
  <c r="AR127"/>
  <c r="BJ127"/>
  <c r="L128"/>
  <c r="L129"/>
  <c r="AR129"/>
  <c r="BJ129"/>
  <c r="L130"/>
  <c r="AP130"/>
  <c r="BI130"/>
  <c r="L131"/>
  <c r="AN131"/>
  <c r="BH131"/>
  <c r="L132"/>
  <c r="AP132"/>
  <c r="BI132"/>
  <c r="L133"/>
  <c r="AR133"/>
  <c r="L134"/>
  <c r="AN134"/>
  <c r="BH134"/>
  <c r="L138"/>
  <c r="L139"/>
  <c r="AR139"/>
  <c r="L140"/>
  <c r="AP140"/>
  <c r="L141"/>
  <c r="AR141"/>
  <c r="L142"/>
  <c r="L143"/>
  <c r="AP143"/>
  <c r="AM14"/>
  <c r="AM34"/>
  <c r="AM35"/>
  <c r="AM36"/>
  <c r="AM37"/>
  <c r="AM61"/>
  <c r="AM63"/>
  <c r="N198"/>
  <c r="Y198"/>
  <c r="AJ198"/>
  <c r="BF198"/>
  <c r="N181"/>
  <c r="N187"/>
  <c r="N188"/>
  <c r="N75"/>
  <c r="N76"/>
  <c r="N77"/>
  <c r="N78"/>
  <c r="N79"/>
  <c r="N80"/>
  <c r="N81"/>
  <c r="N82"/>
  <c r="N83"/>
  <c r="N84"/>
  <c r="N85"/>
  <c r="N86"/>
  <c r="N87"/>
  <c r="N90"/>
  <c r="N91"/>
  <c r="N92"/>
  <c r="N93"/>
  <c r="N94"/>
  <c r="N95"/>
  <c r="N96"/>
  <c r="N169"/>
  <c r="O13"/>
  <c r="O44"/>
  <c r="O15"/>
  <c r="O46"/>
  <c r="O16"/>
  <c r="O25"/>
  <c r="O54"/>
  <c r="O26"/>
  <c r="O55"/>
  <c r="O29"/>
  <c r="O58"/>
  <c r="O34"/>
  <c r="O61"/>
  <c r="O35"/>
  <c r="O36"/>
  <c r="O63"/>
  <c r="O37"/>
  <c r="O38"/>
  <c r="O39"/>
  <c r="Y181"/>
  <c r="Y187"/>
  <c r="Y188"/>
  <c r="Y99"/>
  <c r="Y100"/>
  <c r="Y101"/>
  <c r="Y102"/>
  <c r="Y103"/>
  <c r="Y104"/>
  <c r="Y105"/>
  <c r="Y106"/>
  <c r="Y107"/>
  <c r="Y108"/>
  <c r="Y109"/>
  <c r="Y110"/>
  <c r="Y114"/>
  <c r="Y115"/>
  <c r="Y116"/>
  <c r="Y117"/>
  <c r="Y118"/>
  <c r="Y119"/>
  <c r="Z16"/>
  <c r="Z18"/>
  <c r="Z49"/>
  <c r="Z25"/>
  <c r="Z27"/>
  <c r="Z56"/>
  <c r="Z28"/>
  <c r="Z57"/>
  <c r="Z34"/>
  <c r="Z61"/>
  <c r="Z35"/>
  <c r="Z36"/>
  <c r="Z37"/>
  <c r="Z38"/>
  <c r="Z39"/>
  <c r="AJ181"/>
  <c r="AJ187"/>
  <c r="AJ188"/>
  <c r="AJ123"/>
  <c r="AJ124"/>
  <c r="AJ125"/>
  <c r="AJ126"/>
  <c r="AJ127"/>
  <c r="AJ128"/>
  <c r="AJ129"/>
  <c r="AJ130"/>
  <c r="AJ131"/>
  <c r="AJ132"/>
  <c r="AJ133"/>
  <c r="AJ134"/>
  <c r="AJ135"/>
  <c r="AJ138"/>
  <c r="AJ139"/>
  <c r="AJ140"/>
  <c r="AJ141"/>
  <c r="AJ142"/>
  <c r="AJ143"/>
  <c r="AJ144"/>
  <c r="AJ169"/>
  <c r="AK13"/>
  <c r="AK14"/>
  <c r="AK15"/>
  <c r="AK46"/>
  <c r="AK16"/>
  <c r="AK17"/>
  <c r="AK48"/>
  <c r="AK23"/>
  <c r="AK26"/>
  <c r="AK55"/>
  <c r="AK28"/>
  <c r="AK30"/>
  <c r="AK59"/>
  <c r="AK34"/>
  <c r="AK35"/>
  <c r="AK36"/>
  <c r="AK63"/>
  <c r="AK37"/>
  <c r="AK38"/>
  <c r="AK39"/>
  <c r="AK44"/>
  <c r="AK62"/>
  <c r="AT190"/>
  <c r="AT191"/>
  <c r="AT192"/>
  <c r="AT193"/>
  <c r="AT194"/>
  <c r="AT195"/>
  <c r="AT196"/>
  <c r="AT197"/>
  <c r="AT198"/>
  <c r="AT171"/>
  <c r="AT172"/>
  <c r="AT173"/>
  <c r="AT174"/>
  <c r="AT175"/>
  <c r="AT177"/>
  <c r="AT178"/>
  <c r="AT179"/>
  <c r="AT181"/>
  <c r="AT183"/>
  <c r="AT184"/>
  <c r="AT185"/>
  <c r="AT186"/>
  <c r="AT187"/>
  <c r="AP128"/>
  <c r="BI128"/>
  <c r="AP131"/>
  <c r="BI131"/>
  <c r="AP141"/>
  <c r="AQ13"/>
  <c r="AQ44"/>
  <c r="AS14"/>
  <c r="AS17"/>
  <c r="AS48"/>
  <c r="AO23"/>
  <c r="AQ26"/>
  <c r="AQ55"/>
  <c r="AS27"/>
  <c r="AS56"/>
  <c r="AS28"/>
  <c r="AS57"/>
  <c r="AO30"/>
  <c r="AO59"/>
  <c r="AO34"/>
  <c r="AO61"/>
  <c r="AQ34"/>
  <c r="AS34"/>
  <c r="AS61"/>
  <c r="AQ35"/>
  <c r="AS35"/>
  <c r="AO36"/>
  <c r="AO63"/>
  <c r="AQ36"/>
  <c r="AS36"/>
  <c r="AS63"/>
  <c r="AO37"/>
  <c r="AQ37"/>
  <c r="AO38"/>
  <c r="AO65"/>
  <c r="AQ38"/>
  <c r="AO39"/>
  <c r="AQ39"/>
  <c r="AS39"/>
  <c r="AQ61"/>
  <c r="AQ63"/>
  <c r="AQ65"/>
  <c r="AT67"/>
  <c r="AR198"/>
  <c r="V198"/>
  <c r="AG198"/>
  <c r="BJ198"/>
  <c r="AR181"/>
  <c r="AR187"/>
  <c r="AP198"/>
  <c r="AP181"/>
  <c r="AP187"/>
  <c r="AP188"/>
  <c r="AN198"/>
  <c r="AN181"/>
  <c r="AN187"/>
  <c r="R187"/>
  <c r="AC187"/>
  <c r="BH187"/>
  <c r="AI190"/>
  <c r="AI191"/>
  <c r="AI192"/>
  <c r="AI193"/>
  <c r="AI194"/>
  <c r="AI195"/>
  <c r="AI196"/>
  <c r="AI197"/>
  <c r="AI198"/>
  <c r="AI171"/>
  <c r="AI172"/>
  <c r="AI173"/>
  <c r="AI174"/>
  <c r="AI175"/>
  <c r="AI177"/>
  <c r="AI178"/>
  <c r="AI179"/>
  <c r="AI181"/>
  <c r="AI183"/>
  <c r="AI184"/>
  <c r="AI185"/>
  <c r="AI186"/>
  <c r="AC101"/>
  <c r="AE101"/>
  <c r="AG102"/>
  <c r="AE103"/>
  <c r="AC104"/>
  <c r="BH104"/>
  <c r="AG106"/>
  <c r="AE107"/>
  <c r="BI107"/>
  <c r="AC108"/>
  <c r="AC109"/>
  <c r="AE109"/>
  <c r="AG109"/>
  <c r="AE114"/>
  <c r="AC117"/>
  <c r="AG117"/>
  <c r="BH117"/>
  <c r="AE119"/>
  <c r="AH13"/>
  <c r="AH15"/>
  <c r="AH46"/>
  <c r="AD16"/>
  <c r="AD47"/>
  <c r="AF16"/>
  <c r="AF17"/>
  <c r="AF23"/>
  <c r="AF52"/>
  <c r="AH24"/>
  <c r="AH53"/>
  <c r="AF25"/>
  <c r="AF54"/>
  <c r="AD26"/>
  <c r="AH26"/>
  <c r="AD29"/>
  <c r="AD58"/>
  <c r="AH29"/>
  <c r="AH58"/>
  <c r="AD34"/>
  <c r="AF34"/>
  <c r="AH34"/>
  <c r="AH61"/>
  <c r="AD35"/>
  <c r="AF35"/>
  <c r="AH35"/>
  <c r="AD36"/>
  <c r="AD63"/>
  <c r="AF36"/>
  <c r="AH36"/>
  <c r="AH63"/>
  <c r="AD37"/>
  <c r="AF37"/>
  <c r="AH37"/>
  <c r="AD38"/>
  <c r="AF38"/>
  <c r="AH38"/>
  <c r="AH65"/>
  <c r="AD39"/>
  <c r="AF39"/>
  <c r="AH39"/>
  <c r="AH66"/>
  <c r="AF61"/>
  <c r="AF63"/>
  <c r="AF65"/>
  <c r="AF66"/>
  <c r="AI67"/>
  <c r="AG181"/>
  <c r="AG187"/>
  <c r="AG188"/>
  <c r="AE198"/>
  <c r="AE181"/>
  <c r="AE187"/>
  <c r="AE188"/>
  <c r="AC198"/>
  <c r="AC181"/>
  <c r="AC188"/>
  <c r="X190"/>
  <c r="X191"/>
  <c r="X192"/>
  <c r="X193"/>
  <c r="X194"/>
  <c r="X195"/>
  <c r="X196"/>
  <c r="X197"/>
  <c r="X171"/>
  <c r="X172"/>
  <c r="X173"/>
  <c r="BK173"/>
  <c r="X174"/>
  <c r="X175"/>
  <c r="X177"/>
  <c r="BK177"/>
  <c r="X178"/>
  <c r="X179"/>
  <c r="X181"/>
  <c r="X183"/>
  <c r="X184"/>
  <c r="X185"/>
  <c r="X186"/>
  <c r="BK186"/>
  <c r="V75"/>
  <c r="BJ75"/>
  <c r="T76"/>
  <c r="T78"/>
  <c r="T80"/>
  <c r="V81"/>
  <c r="R83"/>
  <c r="V83"/>
  <c r="R84"/>
  <c r="BH84"/>
  <c r="V84"/>
  <c r="R86"/>
  <c r="V86"/>
  <c r="R91"/>
  <c r="V91"/>
  <c r="T92"/>
  <c r="T93"/>
  <c r="T94"/>
  <c r="T95"/>
  <c r="S13"/>
  <c r="S44"/>
  <c r="W13"/>
  <c r="W44"/>
  <c r="U16"/>
  <c r="S17"/>
  <c r="S48"/>
  <c r="W17"/>
  <c r="W48"/>
  <c r="S18"/>
  <c r="S49"/>
  <c r="W18"/>
  <c r="W49"/>
  <c r="S23"/>
  <c r="W23"/>
  <c r="U25"/>
  <c r="W26"/>
  <c r="W55"/>
  <c r="U27"/>
  <c r="U56"/>
  <c r="S29"/>
  <c r="W29"/>
  <c r="S34"/>
  <c r="U34"/>
  <c r="W34"/>
  <c r="X34"/>
  <c r="S35"/>
  <c r="U35"/>
  <c r="W35"/>
  <c r="X35"/>
  <c r="W62"/>
  <c r="S36"/>
  <c r="U36"/>
  <c r="W36"/>
  <c r="S37"/>
  <c r="U37"/>
  <c r="W37"/>
  <c r="W64"/>
  <c r="S38"/>
  <c r="U38"/>
  <c r="W38"/>
  <c r="X38"/>
  <c r="S39"/>
  <c r="U39"/>
  <c r="W39"/>
  <c r="X39"/>
  <c r="U61"/>
  <c r="U63"/>
  <c r="U65"/>
  <c r="X67"/>
  <c r="V181"/>
  <c r="V187"/>
  <c r="T198"/>
  <c r="T181"/>
  <c r="T187"/>
  <c r="R198"/>
  <c r="R181"/>
  <c r="L145"/>
  <c r="AD211"/>
  <c r="X222"/>
  <c r="X223"/>
  <c r="X224"/>
  <c r="X225"/>
  <c r="X226"/>
  <c r="X227"/>
  <c r="AI224"/>
  <c r="AT224"/>
  <c r="BK224"/>
  <c r="AI226"/>
  <c r="AT226"/>
  <c r="BK226"/>
  <c r="X229"/>
  <c r="X230"/>
  <c r="X231"/>
  <c r="X232"/>
  <c r="X233"/>
  <c r="X235"/>
  <c r="X236"/>
  <c r="X237"/>
  <c r="X238"/>
  <c r="X239"/>
  <c r="X240"/>
  <c r="X244"/>
  <c r="X245"/>
  <c r="X246"/>
  <c r="AI222"/>
  <c r="AI223"/>
  <c r="AT223"/>
  <c r="BK223"/>
  <c r="AI225"/>
  <c r="AI227"/>
  <c r="AI229"/>
  <c r="AI230"/>
  <c r="AI231"/>
  <c r="AI232"/>
  <c r="AI233"/>
  <c r="AT232"/>
  <c r="BK232"/>
  <c r="AI235"/>
  <c r="AI236"/>
  <c r="AI237"/>
  <c r="AT237"/>
  <c r="BK237"/>
  <c r="AI238"/>
  <c r="AI239"/>
  <c r="AT239"/>
  <c r="BK239"/>
  <c r="AI240"/>
  <c r="AI241"/>
  <c r="AI244"/>
  <c r="AI245"/>
  <c r="AT245"/>
  <c r="BK245"/>
  <c r="AI246"/>
  <c r="AI247"/>
  <c r="AT222"/>
  <c r="AT225"/>
  <c r="AT229"/>
  <c r="AT230"/>
  <c r="AT231"/>
  <c r="AT233"/>
  <c r="AT235"/>
  <c r="AT236"/>
  <c r="AT238"/>
  <c r="AT240"/>
  <c r="BK240"/>
  <c r="AT244"/>
  <c r="AT246"/>
  <c r="AT247"/>
  <c r="V227"/>
  <c r="V233"/>
  <c r="AG233"/>
  <c r="AR233"/>
  <c r="BJ233"/>
  <c r="V241"/>
  <c r="V247"/>
  <c r="AG227"/>
  <c r="AG241"/>
  <c r="AG247"/>
  <c r="AR227"/>
  <c r="AR241"/>
  <c r="AR247"/>
  <c r="T227"/>
  <c r="T233"/>
  <c r="T241"/>
  <c r="AE241"/>
  <c r="AP241"/>
  <c r="BI241"/>
  <c r="T247"/>
  <c r="AE227"/>
  <c r="AE233"/>
  <c r="AP233"/>
  <c r="BI233"/>
  <c r="AE247"/>
  <c r="AP247"/>
  <c r="BI247"/>
  <c r="AP227"/>
  <c r="BI227"/>
  <c r="R227"/>
  <c r="R233"/>
  <c r="R241"/>
  <c r="R247"/>
  <c r="AC247"/>
  <c r="AN247"/>
  <c r="BH247"/>
  <c r="AC227"/>
  <c r="AN227"/>
  <c r="BH227"/>
  <c r="AC233"/>
  <c r="AC241"/>
  <c r="AN233"/>
  <c r="BH233"/>
  <c r="AN241"/>
  <c r="P233"/>
  <c r="AA233"/>
  <c r="AL233"/>
  <c r="BG233"/>
  <c r="P241"/>
  <c r="P247"/>
  <c r="AA247"/>
  <c r="AL247"/>
  <c r="BG247"/>
  <c r="AA241"/>
  <c r="AL241"/>
  <c r="BG241"/>
  <c r="N227"/>
  <c r="N233"/>
  <c r="N241"/>
  <c r="N247"/>
  <c r="Y227"/>
  <c r="AJ227"/>
  <c r="BF227"/>
  <c r="Y233"/>
  <c r="Y241"/>
  <c r="Y247"/>
  <c r="AJ233"/>
  <c r="BF233"/>
  <c r="AJ241"/>
  <c r="AJ247"/>
  <c r="BJ247"/>
  <c r="BF247"/>
  <c r="BJ246"/>
  <c r="BI246"/>
  <c r="BH246"/>
  <c r="BG246"/>
  <c r="BF246"/>
  <c r="BJ245"/>
  <c r="BJ244"/>
  <c r="BI245"/>
  <c r="BI244"/>
  <c r="BH245"/>
  <c r="BH244"/>
  <c r="BG245"/>
  <c r="BG244"/>
  <c r="BF245"/>
  <c r="BF244"/>
  <c r="BK238"/>
  <c r="BJ237"/>
  <c r="BJ238"/>
  <c r="BJ239"/>
  <c r="BJ240"/>
  <c r="BJ241"/>
  <c r="BI237"/>
  <c r="BI238"/>
  <c r="BI239"/>
  <c r="BI240"/>
  <c r="BH237"/>
  <c r="BH238"/>
  <c r="BH239"/>
  <c r="BH240"/>
  <c r="BH241"/>
  <c r="BG237"/>
  <c r="BG238"/>
  <c r="BG239"/>
  <c r="BG240"/>
  <c r="BF237"/>
  <c r="BF238"/>
  <c r="BF239"/>
  <c r="BF240"/>
  <c r="BF241"/>
  <c r="BK235"/>
  <c r="BJ236"/>
  <c r="BJ235"/>
  <c r="BI236"/>
  <c r="BI235"/>
  <c r="BH236"/>
  <c r="BH235"/>
  <c r="BG236"/>
  <c r="BG235"/>
  <c r="BF236"/>
  <c r="BF235"/>
  <c r="BJ231"/>
  <c r="BJ232"/>
  <c r="BI231"/>
  <c r="BI232"/>
  <c r="BH231"/>
  <c r="BH232"/>
  <c r="BG231"/>
  <c r="BG232"/>
  <c r="BF231"/>
  <c r="BF232"/>
  <c r="BK229"/>
  <c r="BJ230"/>
  <c r="BJ229"/>
  <c r="BI230"/>
  <c r="BI229"/>
  <c r="BH230"/>
  <c r="BH229"/>
  <c r="BG230"/>
  <c r="BG229"/>
  <c r="BF230"/>
  <c r="BF229"/>
  <c r="BK225"/>
  <c r="BJ224"/>
  <c r="BJ225"/>
  <c r="BJ226"/>
  <c r="BJ227"/>
  <c r="BI224"/>
  <c r="BI225"/>
  <c r="BI226"/>
  <c r="BH224"/>
  <c r="BH225"/>
  <c r="BH226"/>
  <c r="BG224"/>
  <c r="BG225"/>
  <c r="BG226"/>
  <c r="BF224"/>
  <c r="BF225"/>
  <c r="BF226"/>
  <c r="BK222"/>
  <c r="BJ223"/>
  <c r="BJ222"/>
  <c r="BI223"/>
  <c r="BI222"/>
  <c r="BH223"/>
  <c r="BH222"/>
  <c r="BG223"/>
  <c r="BG222"/>
  <c r="BF223"/>
  <c r="BF222"/>
  <c r="BI198"/>
  <c r="BH198"/>
  <c r="BG198"/>
  <c r="BK192"/>
  <c r="BK193"/>
  <c r="BK194"/>
  <c r="BK195"/>
  <c r="BK196"/>
  <c r="BK197"/>
  <c r="BK191"/>
  <c r="BK190"/>
  <c r="BJ192"/>
  <c r="BJ193"/>
  <c r="BJ194"/>
  <c r="BJ195"/>
  <c r="BJ196"/>
  <c r="BJ197"/>
  <c r="BJ191"/>
  <c r="BJ190"/>
  <c r="BI192"/>
  <c r="BI193"/>
  <c r="BI194"/>
  <c r="BI195"/>
  <c r="BI196"/>
  <c r="BI197"/>
  <c r="BI191"/>
  <c r="BI190"/>
  <c r="BH192"/>
  <c r="BH193"/>
  <c r="BH194"/>
  <c r="BH195"/>
  <c r="BH196"/>
  <c r="BH197"/>
  <c r="BH191"/>
  <c r="BH190"/>
  <c r="BG192"/>
  <c r="BG193"/>
  <c r="BG194"/>
  <c r="BG195"/>
  <c r="BG196"/>
  <c r="BG197"/>
  <c r="BG191"/>
  <c r="BG190"/>
  <c r="BF192"/>
  <c r="BF193"/>
  <c r="BF194"/>
  <c r="BF195"/>
  <c r="BF196"/>
  <c r="BF197"/>
  <c r="BF191"/>
  <c r="BF190"/>
  <c r="BF188"/>
  <c r="BK184"/>
  <c r="BK183"/>
  <c r="BJ185"/>
  <c r="BJ186"/>
  <c r="BJ187"/>
  <c r="BJ184"/>
  <c r="BJ183"/>
  <c r="BI185"/>
  <c r="BI186"/>
  <c r="BI187"/>
  <c r="BI184"/>
  <c r="BI183"/>
  <c r="BH185"/>
  <c r="BH186"/>
  <c r="BH184"/>
  <c r="BH183"/>
  <c r="BG185"/>
  <c r="BG186"/>
  <c r="BG184"/>
  <c r="BG183"/>
  <c r="BF185"/>
  <c r="BF186"/>
  <c r="BF187"/>
  <c r="BF184"/>
  <c r="BF183"/>
  <c r="BK174"/>
  <c r="BK175"/>
  <c r="BK178"/>
  <c r="BK179"/>
  <c r="BK172"/>
  <c r="BK171"/>
  <c r="BJ173"/>
  <c r="BJ174"/>
  <c r="BJ175"/>
  <c r="BJ176"/>
  <c r="BJ177"/>
  <c r="BJ178"/>
  <c r="BJ179"/>
  <c r="BJ180"/>
  <c r="BJ172"/>
  <c r="BJ171"/>
  <c r="BI173"/>
  <c r="BI174"/>
  <c r="BI175"/>
  <c r="BI176"/>
  <c r="BI177"/>
  <c r="BI178"/>
  <c r="BI179"/>
  <c r="BI180"/>
  <c r="BI172"/>
  <c r="BI171"/>
  <c r="BH173"/>
  <c r="BH174"/>
  <c r="BH175"/>
  <c r="BH176"/>
  <c r="BH177"/>
  <c r="BH178"/>
  <c r="BH179"/>
  <c r="BH180"/>
  <c r="BH172"/>
  <c r="BH171"/>
  <c r="BG173"/>
  <c r="BG174"/>
  <c r="BG175"/>
  <c r="BG176"/>
  <c r="BG177"/>
  <c r="BG178"/>
  <c r="BG179"/>
  <c r="BG180"/>
  <c r="BG181"/>
  <c r="BG172"/>
  <c r="BG171"/>
  <c r="BF173"/>
  <c r="BF174"/>
  <c r="BF175"/>
  <c r="BF176"/>
  <c r="BF177"/>
  <c r="BF178"/>
  <c r="BF179"/>
  <c r="BF180"/>
  <c r="BF181"/>
  <c r="BF172"/>
  <c r="BF171"/>
  <c r="BJ155"/>
  <c r="BJ156"/>
  <c r="BJ158"/>
  <c r="BI153"/>
  <c r="BI155"/>
  <c r="BI156"/>
  <c r="BI157"/>
  <c r="BH153"/>
  <c r="BH157"/>
  <c r="BH158"/>
  <c r="BG155"/>
  <c r="BG157"/>
  <c r="BF148"/>
  <c r="BF147"/>
  <c r="BF149"/>
  <c r="BF150"/>
  <c r="BF151"/>
  <c r="BF152"/>
  <c r="BF153"/>
  <c r="BF154"/>
  <c r="BF155"/>
  <c r="BF156"/>
  <c r="BF157"/>
  <c r="BF158"/>
  <c r="BF123"/>
  <c r="BK168"/>
  <c r="BJ168"/>
  <c r="BI168"/>
  <c r="BH168"/>
  <c r="BG168"/>
  <c r="BF168"/>
  <c r="BK167"/>
  <c r="BJ167"/>
  <c r="BI167"/>
  <c r="BH167"/>
  <c r="BG167"/>
  <c r="BF167"/>
  <c r="BK166"/>
  <c r="BJ166"/>
  <c r="BI166"/>
  <c r="BH166"/>
  <c r="BG166"/>
  <c r="BF166"/>
  <c r="BK165"/>
  <c r="BJ165"/>
  <c r="BI165"/>
  <c r="BH165"/>
  <c r="BG165"/>
  <c r="BF165"/>
  <c r="BK164"/>
  <c r="BJ164"/>
  <c r="BI164"/>
  <c r="BH164"/>
  <c r="BG164"/>
  <c r="BF164"/>
  <c r="BK163"/>
  <c r="BJ163"/>
  <c r="BI163"/>
  <c r="BH163"/>
  <c r="BG163"/>
  <c r="BF163"/>
  <c r="BK162"/>
  <c r="BJ162"/>
  <c r="BI162"/>
  <c r="BH162"/>
  <c r="BG162"/>
  <c r="BF162"/>
  <c r="BK67"/>
  <c r="BJ67"/>
  <c r="BI67"/>
  <c r="BH67"/>
  <c r="BG67"/>
  <c r="BF67"/>
  <c r="BF135"/>
  <c r="BF125"/>
  <c r="BF126"/>
  <c r="BF127"/>
  <c r="BF128"/>
  <c r="BF129"/>
  <c r="BF130"/>
  <c r="BF131"/>
  <c r="BF132"/>
  <c r="BF133"/>
  <c r="BF134"/>
  <c r="BF124"/>
  <c r="BF107"/>
  <c r="BF99"/>
  <c r="BF90"/>
  <c r="BJ144"/>
  <c r="BI144"/>
  <c r="BH144"/>
  <c r="BG144"/>
  <c r="BF144"/>
  <c r="BJ143"/>
  <c r="BI143"/>
  <c r="BH143"/>
  <c r="BG143"/>
  <c r="BF143"/>
  <c r="BJ142"/>
  <c r="BI142"/>
  <c r="BH142"/>
  <c r="BG142"/>
  <c r="BF142"/>
  <c r="BJ141"/>
  <c r="BI141"/>
  <c r="BH141"/>
  <c r="BG141"/>
  <c r="BF141"/>
  <c r="BJ140"/>
  <c r="BI140"/>
  <c r="BH140"/>
  <c r="BG140"/>
  <c r="BF140"/>
  <c r="BJ139"/>
  <c r="BI139"/>
  <c r="BH139"/>
  <c r="BG139"/>
  <c r="BF139"/>
  <c r="BJ138"/>
  <c r="BI138"/>
  <c r="BH138"/>
  <c r="BG138"/>
  <c r="BF138"/>
  <c r="Q34" i="22"/>
  <c r="BF96" i="38"/>
  <c r="BF87"/>
  <c r="L161" i="34"/>
  <c r="Z161"/>
  <c r="L162"/>
  <c r="M162"/>
  <c r="L167"/>
  <c r="L168"/>
  <c r="M161"/>
  <c r="L99"/>
  <c r="AA99"/>
  <c r="AG99"/>
  <c r="L100"/>
  <c r="L101"/>
  <c r="AA101"/>
  <c r="L102"/>
  <c r="L103"/>
  <c r="AG103"/>
  <c r="AG100"/>
  <c r="AG101"/>
  <c r="AG102"/>
  <c r="L104"/>
  <c r="AG104"/>
  <c r="L105"/>
  <c r="AG105"/>
  <c r="L106"/>
  <c r="AG106"/>
  <c r="L107"/>
  <c r="AG107"/>
  <c r="L108"/>
  <c r="AG108"/>
  <c r="L109"/>
  <c r="AG109"/>
  <c r="L110"/>
  <c r="AG110"/>
  <c r="AG111"/>
  <c r="AC105"/>
  <c r="AA107"/>
  <c r="AA109"/>
  <c r="L114"/>
  <c r="AC114"/>
  <c r="L115"/>
  <c r="AA115"/>
  <c r="L116"/>
  <c r="AA116"/>
  <c r="L117"/>
  <c r="AE117"/>
  <c r="L118"/>
  <c r="AC118"/>
  <c r="L119"/>
  <c r="AE119"/>
  <c r="AB13"/>
  <c r="AB17"/>
  <c r="AB23"/>
  <c r="AB24"/>
  <c r="AB25"/>
  <c r="AB27"/>
  <c r="AB28"/>
  <c r="AB29"/>
  <c r="AC103"/>
  <c r="AD15"/>
  <c r="AD18"/>
  <c r="AD24"/>
  <c r="AD26"/>
  <c r="AD28"/>
  <c r="AD29"/>
  <c r="AD30"/>
  <c r="AE103"/>
  <c r="AE115"/>
  <c r="AF13"/>
  <c r="AF15"/>
  <c r="AF17"/>
  <c r="AF18"/>
  <c r="AF23"/>
  <c r="AF24"/>
  <c r="AF25"/>
  <c r="AF26"/>
  <c r="AF27"/>
  <c r="AF28"/>
  <c r="AF29"/>
  <c r="AF30"/>
  <c r="AG115"/>
  <c r="AH13"/>
  <c r="AH15"/>
  <c r="AH17"/>
  <c r="AH18"/>
  <c r="AH23"/>
  <c r="AH24"/>
  <c r="AH25"/>
  <c r="AH26"/>
  <c r="AH27"/>
  <c r="AH28"/>
  <c r="AH29"/>
  <c r="AH30"/>
  <c r="L23" i="22"/>
  <c r="L75" i="29"/>
  <c r="M75"/>
  <c r="L74"/>
  <c r="O74"/>
  <c r="M74"/>
  <c r="L24"/>
  <c r="M24"/>
  <c r="L25"/>
  <c r="O25"/>
  <c r="M25"/>
  <c r="L26"/>
  <c r="M26"/>
  <c r="L27"/>
  <c r="O27"/>
  <c r="M27"/>
  <c r="L28"/>
  <c r="M28"/>
  <c r="L29"/>
  <c r="O29"/>
  <c r="M29"/>
  <c r="L23"/>
  <c r="M23"/>
  <c r="L22"/>
  <c r="O22"/>
  <c r="M22"/>
  <c r="L14"/>
  <c r="M14"/>
  <c r="L15"/>
  <c r="M15"/>
  <c r="L16"/>
  <c r="M16"/>
  <c r="L17"/>
  <c r="M17"/>
  <c r="L13"/>
  <c r="M13"/>
  <c r="L12"/>
  <c r="M12"/>
  <c r="L75" i="30"/>
  <c r="O75"/>
  <c r="L81"/>
  <c r="M75"/>
  <c r="L74"/>
  <c r="O74"/>
  <c r="M74"/>
  <c r="L24"/>
  <c r="O24"/>
  <c r="M24"/>
  <c r="L25"/>
  <c r="M25"/>
  <c r="L26"/>
  <c r="M26"/>
  <c r="L27"/>
  <c r="O27"/>
  <c r="M27"/>
  <c r="L28"/>
  <c r="M28"/>
  <c r="L29"/>
  <c r="O29"/>
  <c r="M29"/>
  <c r="L23"/>
  <c r="M23"/>
  <c r="L22"/>
  <c r="O22"/>
  <c r="M22"/>
  <c r="L14"/>
  <c r="M14"/>
  <c r="L15"/>
  <c r="M15"/>
  <c r="L16"/>
  <c r="O16"/>
  <c r="M16"/>
  <c r="L17"/>
  <c r="O17"/>
  <c r="M17"/>
  <c r="L13"/>
  <c r="O13"/>
  <c r="M13"/>
  <c r="L12"/>
  <c r="M12"/>
  <c r="L139" i="22"/>
  <c r="M139"/>
  <c r="L138"/>
  <c r="O138"/>
  <c r="M138"/>
  <c r="L25"/>
  <c r="M25"/>
  <c r="L26"/>
  <c r="M26"/>
  <c r="L27"/>
  <c r="O27"/>
  <c r="M27"/>
  <c r="L28"/>
  <c r="O28"/>
  <c r="E57"/>
  <c r="L57"/>
  <c r="O57"/>
  <c r="M28"/>
  <c r="L29"/>
  <c r="O29"/>
  <c r="M29"/>
  <c r="L30"/>
  <c r="O30"/>
  <c r="M30"/>
  <c r="L24"/>
  <c r="O24"/>
  <c r="M24"/>
  <c r="M23"/>
  <c r="L14"/>
  <c r="M14"/>
  <c r="L15"/>
  <c r="M15"/>
  <c r="L16"/>
  <c r="M16"/>
  <c r="L17"/>
  <c r="O17"/>
  <c r="M17"/>
  <c r="L13"/>
  <c r="O13"/>
  <c r="M13"/>
  <c r="L12"/>
  <c r="M12"/>
  <c r="L81" i="29"/>
  <c r="L80"/>
  <c r="L80" i="30"/>
  <c r="L145" i="22"/>
  <c r="L144"/>
  <c r="E63" i="34"/>
  <c r="L63"/>
  <c r="AH36"/>
  <c r="AH63"/>
  <c r="E64"/>
  <c r="L64"/>
  <c r="Z37"/>
  <c r="Z64"/>
  <c r="E65"/>
  <c r="L65"/>
  <c r="AF38"/>
  <c r="AF65"/>
  <c r="E66"/>
  <c r="L66"/>
  <c r="E62"/>
  <c r="L62"/>
  <c r="AF35"/>
  <c r="AF62"/>
  <c r="E61"/>
  <c r="L61"/>
  <c r="E54"/>
  <c r="L54"/>
  <c r="E55"/>
  <c r="L55"/>
  <c r="E56"/>
  <c r="L56"/>
  <c r="E58"/>
  <c r="L58"/>
  <c r="E59"/>
  <c r="L59"/>
  <c r="E53"/>
  <c r="L53"/>
  <c r="E52"/>
  <c r="L52"/>
  <c r="E49"/>
  <c r="L49"/>
  <c r="E46"/>
  <c r="L46"/>
  <c r="E47"/>
  <c r="L47"/>
  <c r="E48"/>
  <c r="L48"/>
  <c r="E45"/>
  <c r="L45"/>
  <c r="E44"/>
  <c r="L44"/>
  <c r="M36"/>
  <c r="M37"/>
  <c r="M38"/>
  <c r="M39"/>
  <c r="M35"/>
  <c r="M34"/>
  <c r="M36" i="38"/>
  <c r="M37"/>
  <c r="M38"/>
  <c r="M39"/>
  <c r="M35"/>
  <c r="M34"/>
  <c r="E62" i="29"/>
  <c r="L62"/>
  <c r="E63"/>
  <c r="L63"/>
  <c r="E64"/>
  <c r="L64"/>
  <c r="E65"/>
  <c r="L65"/>
  <c r="O38"/>
  <c r="O65"/>
  <c r="E61"/>
  <c r="L61"/>
  <c r="O34"/>
  <c r="O61"/>
  <c r="E60"/>
  <c r="L60"/>
  <c r="E53"/>
  <c r="L53"/>
  <c r="E54"/>
  <c r="L54"/>
  <c r="E55"/>
  <c r="L55"/>
  <c r="E56"/>
  <c r="L56"/>
  <c r="E57"/>
  <c r="L57"/>
  <c r="E58"/>
  <c r="L58"/>
  <c r="E52"/>
  <c r="L52"/>
  <c r="E51"/>
  <c r="L51"/>
  <c r="E45"/>
  <c r="L45"/>
  <c r="E46"/>
  <c r="L46"/>
  <c r="E47"/>
  <c r="L47"/>
  <c r="E48"/>
  <c r="L48"/>
  <c r="E44"/>
  <c r="L44"/>
  <c r="E43"/>
  <c r="L43"/>
  <c r="M35"/>
  <c r="M36"/>
  <c r="M37"/>
  <c r="M38"/>
  <c r="M34"/>
  <c r="M33"/>
  <c r="E62" i="30"/>
  <c r="L62"/>
  <c r="E63"/>
  <c r="L63"/>
  <c r="O36"/>
  <c r="O63"/>
  <c r="E64"/>
  <c r="L64"/>
  <c r="O37"/>
  <c r="O64"/>
  <c r="Q37"/>
  <c r="Q64"/>
  <c r="S37"/>
  <c r="S64"/>
  <c r="U37"/>
  <c r="U64"/>
  <c r="W37"/>
  <c r="W64"/>
  <c r="X64"/>
  <c r="E65"/>
  <c r="L65"/>
  <c r="U38"/>
  <c r="U65"/>
  <c r="E61"/>
  <c r="L61"/>
  <c r="Q34"/>
  <c r="Q61"/>
  <c r="E60"/>
  <c r="L60"/>
  <c r="S33"/>
  <c r="S60"/>
  <c r="E53"/>
  <c r="L53"/>
  <c r="E54"/>
  <c r="L54"/>
  <c r="E55"/>
  <c r="L55"/>
  <c r="E56"/>
  <c r="L56"/>
  <c r="E57"/>
  <c r="L57"/>
  <c r="E58"/>
  <c r="L58"/>
  <c r="E52"/>
  <c r="L52"/>
  <c r="E51"/>
  <c r="L51"/>
  <c r="E45"/>
  <c r="L45"/>
  <c r="E46"/>
  <c r="L46"/>
  <c r="E47"/>
  <c r="L47"/>
  <c r="E48"/>
  <c r="L48"/>
  <c r="E44"/>
  <c r="L44"/>
  <c r="E43"/>
  <c r="L43"/>
  <c r="M35"/>
  <c r="M36"/>
  <c r="M37"/>
  <c r="M38"/>
  <c r="M34"/>
  <c r="M33"/>
  <c r="E63" i="22"/>
  <c r="L63"/>
  <c r="U36"/>
  <c r="U63"/>
  <c r="E64"/>
  <c r="L64"/>
  <c r="S37"/>
  <c r="S64"/>
  <c r="E65"/>
  <c r="L65"/>
  <c r="O38"/>
  <c r="O65"/>
  <c r="E66"/>
  <c r="L66"/>
  <c r="S39"/>
  <c r="S66"/>
  <c r="E62"/>
  <c r="L62"/>
  <c r="E61"/>
  <c r="L61"/>
  <c r="U34"/>
  <c r="U61"/>
  <c r="E54"/>
  <c r="L54"/>
  <c r="E55"/>
  <c r="L55"/>
  <c r="E56"/>
  <c r="L56"/>
  <c r="E58"/>
  <c r="L58"/>
  <c r="E59"/>
  <c r="L59"/>
  <c r="E53"/>
  <c r="L53"/>
  <c r="E52"/>
  <c r="L52"/>
  <c r="E46"/>
  <c r="L46"/>
  <c r="E47"/>
  <c r="L47"/>
  <c r="E48"/>
  <c r="L48"/>
  <c r="E49"/>
  <c r="L49"/>
  <c r="E45"/>
  <c r="L45"/>
  <c r="E44"/>
  <c r="L44"/>
  <c r="M36"/>
  <c r="M37"/>
  <c r="M38"/>
  <c r="M39"/>
  <c r="M35"/>
  <c r="M34"/>
  <c r="L107" i="29"/>
  <c r="R107"/>
  <c r="L106"/>
  <c r="P106"/>
  <c r="R106"/>
  <c r="T106"/>
  <c r="L108"/>
  <c r="L109"/>
  <c r="V109"/>
  <c r="L110"/>
  <c r="V110"/>
  <c r="L111"/>
  <c r="T111"/>
  <c r="V106"/>
  <c r="N106"/>
  <c r="L88"/>
  <c r="L89"/>
  <c r="V89"/>
  <c r="L90"/>
  <c r="T90"/>
  <c r="L91"/>
  <c r="V91"/>
  <c r="L92"/>
  <c r="T92"/>
  <c r="L93"/>
  <c r="V93"/>
  <c r="L94"/>
  <c r="T94"/>
  <c r="L95"/>
  <c r="V95"/>
  <c r="L96"/>
  <c r="R96"/>
  <c r="L102"/>
  <c r="T102"/>
  <c r="N102"/>
  <c r="P102"/>
  <c r="R102"/>
  <c r="V102"/>
  <c r="X102"/>
  <c r="L87"/>
  <c r="T87"/>
  <c r="N87"/>
  <c r="P87"/>
  <c r="R87"/>
  <c r="V87"/>
  <c r="X87"/>
  <c r="L86"/>
  <c r="R86"/>
  <c r="V86"/>
  <c r="T96"/>
  <c r="R89"/>
  <c r="P86"/>
  <c r="L107" i="30"/>
  <c r="R107"/>
  <c r="L106"/>
  <c r="V106"/>
  <c r="R106"/>
  <c r="L108"/>
  <c r="P108"/>
  <c r="L109"/>
  <c r="T109"/>
  <c r="L110"/>
  <c r="V110"/>
  <c r="L111"/>
  <c r="R111"/>
  <c r="T110"/>
  <c r="N86"/>
  <c r="L97" i="22"/>
  <c r="V97"/>
  <c r="L98"/>
  <c r="L99"/>
  <c r="L100"/>
  <c r="L96"/>
  <c r="R96"/>
  <c r="L95"/>
  <c r="N75"/>
  <c r="N76"/>
  <c r="O34" i="34"/>
  <c r="O35"/>
  <c r="O36"/>
  <c r="O37"/>
  <c r="O38"/>
  <c r="O65"/>
  <c r="O39"/>
  <c r="O66"/>
  <c r="N150"/>
  <c r="N133"/>
  <c r="N139"/>
  <c r="N75"/>
  <c r="N76"/>
  <c r="N77"/>
  <c r="N78"/>
  <c r="N79"/>
  <c r="N80"/>
  <c r="N81"/>
  <c r="N82"/>
  <c r="N83"/>
  <c r="N84"/>
  <c r="N85"/>
  <c r="N86"/>
  <c r="N90"/>
  <c r="N91"/>
  <c r="N92"/>
  <c r="N93"/>
  <c r="N94"/>
  <c r="N95"/>
  <c r="Q34"/>
  <c r="Q61"/>
  <c r="Q35"/>
  <c r="Q36"/>
  <c r="Q37"/>
  <c r="Q38"/>
  <c r="Q39"/>
  <c r="P150"/>
  <c r="P133"/>
  <c r="P139"/>
  <c r="P140"/>
  <c r="S34"/>
  <c r="S35"/>
  <c r="S36"/>
  <c r="S37"/>
  <c r="S38"/>
  <c r="S39"/>
  <c r="R150"/>
  <c r="R133"/>
  <c r="R139"/>
  <c r="R140"/>
  <c r="U34"/>
  <c r="U35"/>
  <c r="U36"/>
  <c r="U37"/>
  <c r="U38"/>
  <c r="U39"/>
  <c r="T150"/>
  <c r="T133"/>
  <c r="T139"/>
  <c r="T140"/>
  <c r="W34"/>
  <c r="W61"/>
  <c r="W35"/>
  <c r="W36"/>
  <c r="W37"/>
  <c r="W38"/>
  <c r="W39"/>
  <c r="V150"/>
  <c r="V133"/>
  <c r="V139"/>
  <c r="V140"/>
  <c r="X34"/>
  <c r="X39"/>
  <c r="X67"/>
  <c r="X142"/>
  <c r="X143"/>
  <c r="X144"/>
  <c r="X145"/>
  <c r="X146"/>
  <c r="X147"/>
  <c r="X148"/>
  <c r="X149"/>
  <c r="X123"/>
  <c r="X124"/>
  <c r="X125"/>
  <c r="X126"/>
  <c r="X127"/>
  <c r="X128"/>
  <c r="X129"/>
  <c r="X130"/>
  <c r="X131"/>
  <c r="X132"/>
  <c r="X135"/>
  <c r="X136"/>
  <c r="X137"/>
  <c r="X138"/>
  <c r="X139"/>
  <c r="AD34"/>
  <c r="AD35"/>
  <c r="AD62"/>
  <c r="AD36"/>
  <c r="AD37"/>
  <c r="AD38"/>
  <c r="AD39"/>
  <c r="AC150"/>
  <c r="AC133"/>
  <c r="AC139"/>
  <c r="Y139"/>
  <c r="AA139"/>
  <c r="AE139"/>
  <c r="AG139"/>
  <c r="AM139"/>
  <c r="AB34"/>
  <c r="AB35"/>
  <c r="AB36"/>
  <c r="AB37"/>
  <c r="AB38"/>
  <c r="AB39"/>
  <c r="AA150"/>
  <c r="AA133"/>
  <c r="AA140"/>
  <c r="Z34"/>
  <c r="Z35"/>
  <c r="Z36"/>
  <c r="Z38"/>
  <c r="Z65"/>
  <c r="Z39"/>
  <c r="Z66"/>
  <c r="Y150"/>
  <c r="Y133"/>
  <c r="Y99"/>
  <c r="Y100"/>
  <c r="Y101"/>
  <c r="Y102"/>
  <c r="Y103"/>
  <c r="Y104"/>
  <c r="Y105"/>
  <c r="Y106"/>
  <c r="Y107"/>
  <c r="Y108"/>
  <c r="Y109"/>
  <c r="Y110"/>
  <c r="Y114"/>
  <c r="Y115"/>
  <c r="Y116"/>
  <c r="Y117"/>
  <c r="Y118"/>
  <c r="Y119"/>
  <c r="Y120"/>
  <c r="X155" i="29"/>
  <c r="X153"/>
  <c r="X154"/>
  <c r="X156"/>
  <c r="V156"/>
  <c r="T156"/>
  <c r="R156"/>
  <c r="P156"/>
  <c r="N156"/>
  <c r="AI172" i="34"/>
  <c r="AI173"/>
  <c r="AI174"/>
  <c r="AI175"/>
  <c r="AI176"/>
  <c r="AI179"/>
  <c r="AI180"/>
  <c r="AI181"/>
  <c r="AI182"/>
  <c r="AI183"/>
  <c r="AI185"/>
  <c r="AI186"/>
  <c r="AI187"/>
  <c r="AI188"/>
  <c r="AI189"/>
  <c r="AI190"/>
  <c r="AI194"/>
  <c r="AI195"/>
  <c r="AI197"/>
  <c r="Y177"/>
  <c r="Y183"/>
  <c r="Y191"/>
  <c r="Y197"/>
  <c r="AG197"/>
  <c r="AE197"/>
  <c r="AC197"/>
  <c r="AA197"/>
  <c r="N177"/>
  <c r="N183"/>
  <c r="N191"/>
  <c r="N197"/>
  <c r="P197"/>
  <c r="R197"/>
  <c r="T197"/>
  <c r="V197"/>
  <c r="AK197"/>
  <c r="X194"/>
  <c r="X195"/>
  <c r="X196"/>
  <c r="X197"/>
  <c r="X153" i="30"/>
  <c r="X154"/>
  <c r="X155"/>
  <c r="X156"/>
  <c r="X171" i="22"/>
  <c r="X172"/>
  <c r="X173"/>
  <c r="X174"/>
  <c r="O14" i="30"/>
  <c r="O23"/>
  <c r="O26"/>
  <c r="O28"/>
  <c r="O33"/>
  <c r="O34"/>
  <c r="O35"/>
  <c r="O38"/>
  <c r="N87"/>
  <c r="N88"/>
  <c r="N89"/>
  <c r="N90"/>
  <c r="N91"/>
  <c r="N92"/>
  <c r="N93"/>
  <c r="N94"/>
  <c r="N95"/>
  <c r="N96"/>
  <c r="N97"/>
  <c r="N106"/>
  <c r="N107"/>
  <c r="N108"/>
  <c r="N109"/>
  <c r="N110"/>
  <c r="N111"/>
  <c r="N125"/>
  <c r="N131"/>
  <c r="N142"/>
  <c r="N150"/>
  <c r="N156"/>
  <c r="V156"/>
  <c r="T156"/>
  <c r="P156"/>
  <c r="R156"/>
  <c r="Z156"/>
  <c r="N174" i="22"/>
  <c r="O139"/>
  <c r="N145"/>
  <c r="N154"/>
  <c r="N160"/>
  <c r="N168"/>
  <c r="V174"/>
  <c r="T174"/>
  <c r="R174"/>
  <c r="P174"/>
  <c r="BZ185" i="38"/>
  <c r="BZ186"/>
  <c r="BZ183"/>
  <c r="BZ184"/>
  <c r="BZ187"/>
  <c r="BY185"/>
  <c r="BY186"/>
  <c r="BY184"/>
  <c r="BY183"/>
  <c r="BX185"/>
  <c r="BX186"/>
  <c r="BX184"/>
  <c r="BX183"/>
  <c r="BW185"/>
  <c r="BW186"/>
  <c r="BW183"/>
  <c r="BW184"/>
  <c r="BW187"/>
  <c r="BV185"/>
  <c r="CA185"/>
  <c r="BV186"/>
  <c r="CA186"/>
  <c r="BV184"/>
  <c r="BV183"/>
  <c r="CA183"/>
  <c r="CA184"/>
  <c r="CA187"/>
  <c r="BU186"/>
  <c r="BU185"/>
  <c r="BU184"/>
  <c r="BU183"/>
  <c r="BN183"/>
  <c r="BJ102"/>
  <c r="BJ106"/>
  <c r="BJ109"/>
  <c r="BJ115"/>
  <c r="BJ117"/>
  <c r="BI101"/>
  <c r="BI103"/>
  <c r="BI109"/>
  <c r="BI114"/>
  <c r="BI119"/>
  <c r="BH101"/>
  <c r="BH106"/>
  <c r="BH107"/>
  <c r="BH108"/>
  <c r="BH109"/>
  <c r="BF101"/>
  <c r="BF102"/>
  <c r="BF103"/>
  <c r="BF104"/>
  <c r="BF105"/>
  <c r="BF106"/>
  <c r="BF108"/>
  <c r="BF109"/>
  <c r="BF110"/>
  <c r="BF114"/>
  <c r="BF115"/>
  <c r="BF116"/>
  <c r="BF117"/>
  <c r="BF118"/>
  <c r="BF119"/>
  <c r="BF100"/>
  <c r="BI76"/>
  <c r="BF91"/>
  <c r="BF76"/>
  <c r="BF75"/>
  <c r="BJ81"/>
  <c r="BJ83"/>
  <c r="BJ84"/>
  <c r="BJ86"/>
  <c r="BJ91"/>
  <c r="BI78"/>
  <c r="BI80"/>
  <c r="BI92"/>
  <c r="BI93"/>
  <c r="BI94"/>
  <c r="BI95"/>
  <c r="BH83"/>
  <c r="BH86"/>
  <c r="BH91"/>
  <c r="BF77"/>
  <c r="BF78"/>
  <c r="BF79"/>
  <c r="BF80"/>
  <c r="BF81"/>
  <c r="BF82"/>
  <c r="BF83"/>
  <c r="BF84"/>
  <c r="BF85"/>
  <c r="BF86"/>
  <c r="BF92"/>
  <c r="BF93"/>
  <c r="BF94"/>
  <c r="BF95"/>
  <c r="C13"/>
  <c r="BP13"/>
  <c r="C14"/>
  <c r="BP14"/>
  <c r="C15"/>
  <c r="BP15"/>
  <c r="C16"/>
  <c r="BP16"/>
  <c r="C17"/>
  <c r="BP17"/>
  <c r="C18"/>
  <c r="BP18"/>
  <c r="C23"/>
  <c r="C24"/>
  <c r="BP24"/>
  <c r="C25"/>
  <c r="BP25"/>
  <c r="C26"/>
  <c r="BP26"/>
  <c r="C27"/>
  <c r="BP27"/>
  <c r="C28"/>
  <c r="BP28"/>
  <c r="C29"/>
  <c r="BP29"/>
  <c r="C30"/>
  <c r="BP30"/>
  <c r="BP31"/>
  <c r="BP35"/>
  <c r="BP36"/>
  <c r="BP37"/>
  <c r="BP38"/>
  <c r="BP39"/>
  <c r="BP40"/>
  <c r="D44"/>
  <c r="D45"/>
  <c r="D46"/>
  <c r="D47"/>
  <c r="D48"/>
  <c r="D49"/>
  <c r="D52"/>
  <c r="D53"/>
  <c r="D54"/>
  <c r="D55"/>
  <c r="D56"/>
  <c r="D57"/>
  <c r="D58"/>
  <c r="D59"/>
  <c r="D61"/>
  <c r="D62"/>
  <c r="D63"/>
  <c r="D64"/>
  <c r="D65"/>
  <c r="D66"/>
  <c r="BM183"/>
  <c r="BO183"/>
  <c r="BP183"/>
  <c r="BQ183"/>
  <c r="BQ184"/>
  <c r="BQ185"/>
  <c r="BQ186"/>
  <c r="BQ187"/>
  <c r="BR183"/>
  <c r="BM184"/>
  <c r="BN184"/>
  <c r="BN185"/>
  <c r="BN186"/>
  <c r="BN187"/>
  <c r="BO184"/>
  <c r="BP184"/>
  <c r="BR184"/>
  <c r="BM185"/>
  <c r="BO185"/>
  <c r="BO186"/>
  <c r="BO187"/>
  <c r="BP185"/>
  <c r="BR185"/>
  <c r="BS185"/>
  <c r="BM186"/>
  <c r="BP186"/>
  <c r="BR186"/>
  <c r="BS186"/>
  <c r="BR187"/>
  <c r="C211"/>
  <c r="C212"/>
  <c r="L244"/>
  <c r="L245"/>
  <c r="AA177" i="34"/>
  <c r="AA183"/>
  <c r="AA191"/>
  <c r="AC177"/>
  <c r="AC183"/>
  <c r="AC191"/>
  <c r="AE150"/>
  <c r="AE133"/>
  <c r="AE140"/>
  <c r="AF34"/>
  <c r="AF36"/>
  <c r="AF37"/>
  <c r="AF39"/>
  <c r="AF66"/>
  <c r="AE177"/>
  <c r="AE183"/>
  <c r="AE191"/>
  <c r="AG150"/>
  <c r="AG133"/>
  <c r="AG140"/>
  <c r="AH34"/>
  <c r="AH61"/>
  <c r="AH35"/>
  <c r="AH37"/>
  <c r="AH38"/>
  <c r="AH39"/>
  <c r="AG177"/>
  <c r="AG183"/>
  <c r="AG191"/>
  <c r="AM133"/>
  <c r="P177"/>
  <c r="R177"/>
  <c r="T177"/>
  <c r="V177"/>
  <c r="AK177"/>
  <c r="P183"/>
  <c r="P191"/>
  <c r="R183"/>
  <c r="T183"/>
  <c r="V183"/>
  <c r="AK183"/>
  <c r="R191"/>
  <c r="T191"/>
  <c r="V191"/>
  <c r="AK191"/>
  <c r="AK150"/>
  <c r="AK139"/>
  <c r="AK133"/>
  <c r="X175"/>
  <c r="X173"/>
  <c r="AI142"/>
  <c r="AI143"/>
  <c r="AI144"/>
  <c r="AI145"/>
  <c r="AI146"/>
  <c r="AI147"/>
  <c r="AI148"/>
  <c r="AI149"/>
  <c r="AI123"/>
  <c r="AI124"/>
  <c r="AI125"/>
  <c r="AI126"/>
  <c r="AI127"/>
  <c r="AI128"/>
  <c r="AI129"/>
  <c r="AI130"/>
  <c r="AI131"/>
  <c r="AI132"/>
  <c r="AI133"/>
  <c r="AI135"/>
  <c r="AI136"/>
  <c r="AI137"/>
  <c r="AI138"/>
  <c r="AI139"/>
  <c r="AI35"/>
  <c r="AI39"/>
  <c r="AI67"/>
  <c r="O12" i="22"/>
  <c r="AC11" i="25"/>
  <c r="O15" i="22"/>
  <c r="AC17" i="25"/>
  <c r="O16" i="22"/>
  <c r="O25"/>
  <c r="O34"/>
  <c r="S34"/>
  <c r="W34"/>
  <c r="O35"/>
  <c r="Q35"/>
  <c r="S35"/>
  <c r="U35"/>
  <c r="W35"/>
  <c r="W62"/>
  <c r="O36"/>
  <c r="Q36"/>
  <c r="S36"/>
  <c r="W36"/>
  <c r="O37"/>
  <c r="Q37"/>
  <c r="U37"/>
  <c r="W37"/>
  <c r="Q38"/>
  <c r="S38"/>
  <c r="U38"/>
  <c r="W38"/>
  <c r="O39"/>
  <c r="Q39"/>
  <c r="U39"/>
  <c r="W39"/>
  <c r="Q61"/>
  <c r="Q66"/>
  <c r="X67"/>
  <c r="X123"/>
  <c r="X124"/>
  <c r="X125"/>
  <c r="X126"/>
  <c r="X127"/>
  <c r="X128"/>
  <c r="X129"/>
  <c r="X130"/>
  <c r="X131"/>
  <c r="GM37" i="25"/>
  <c r="X104" i="22"/>
  <c r="X105"/>
  <c r="J26" i="36"/>
  <c r="X106" i="22"/>
  <c r="X107"/>
  <c r="X108"/>
  <c r="X109"/>
  <c r="X110"/>
  <c r="X111"/>
  <c r="X112"/>
  <c r="X113"/>
  <c r="X114"/>
  <c r="X116"/>
  <c r="X117"/>
  <c r="X118"/>
  <c r="X119"/>
  <c r="N77"/>
  <c r="N78"/>
  <c r="N79"/>
  <c r="N80"/>
  <c r="N81"/>
  <c r="N82"/>
  <c r="N83"/>
  <c r="N84"/>
  <c r="N85"/>
  <c r="N86"/>
  <c r="N95"/>
  <c r="N96"/>
  <c r="N97"/>
  <c r="N98"/>
  <c r="N99"/>
  <c r="N100"/>
  <c r="M135"/>
  <c r="FQ114" i="25"/>
  <c r="X149" i="22"/>
  <c r="X150"/>
  <c r="X151"/>
  <c r="X152"/>
  <c r="X153"/>
  <c r="X154"/>
  <c r="X156"/>
  <c r="X157"/>
  <c r="X158"/>
  <c r="X159"/>
  <c r="X160"/>
  <c r="X162"/>
  <c r="X163"/>
  <c r="X164"/>
  <c r="X165"/>
  <c r="X166"/>
  <c r="X167"/>
  <c r="C12" i="36"/>
  <c r="N101" i="22"/>
  <c r="C15" i="36"/>
  <c r="N131" i="22"/>
  <c r="C24" i="36"/>
  <c r="C25"/>
  <c r="C26"/>
  <c r="N114" i="22"/>
  <c r="N120"/>
  <c r="N121"/>
  <c r="C31" i="36"/>
  <c r="P168" i="22"/>
  <c r="D12" i="36"/>
  <c r="P131" i="22"/>
  <c r="D24" i="36"/>
  <c r="D25"/>
  <c r="D26"/>
  <c r="P114" i="22"/>
  <c r="P120"/>
  <c r="P121"/>
  <c r="P160"/>
  <c r="D28" i="36"/>
  <c r="D31"/>
  <c r="R168" i="22"/>
  <c r="E12" i="36"/>
  <c r="R131" i="22"/>
  <c r="E24" i="36"/>
  <c r="E25"/>
  <c r="E26"/>
  <c r="R114" i="22"/>
  <c r="R120"/>
  <c r="R121"/>
  <c r="R160"/>
  <c r="E28" i="36"/>
  <c r="E31"/>
  <c r="T168" i="22"/>
  <c r="F12" i="36"/>
  <c r="T131" i="22"/>
  <c r="F24" i="36"/>
  <c r="F25"/>
  <c r="F26"/>
  <c r="T114" i="22"/>
  <c r="T120"/>
  <c r="T121"/>
  <c r="T160"/>
  <c r="V168"/>
  <c r="G12" i="36"/>
  <c r="V131" i="22"/>
  <c r="G24" i="36"/>
  <c r="G25"/>
  <c r="G26"/>
  <c r="V114" i="22"/>
  <c r="V120"/>
  <c r="V121"/>
  <c r="V160"/>
  <c r="G28" i="36"/>
  <c r="G31"/>
  <c r="J31"/>
  <c r="G16"/>
  <c r="F16"/>
  <c r="E16"/>
  <c r="D16"/>
  <c r="C16"/>
  <c r="H10"/>
  <c r="H17"/>
  <c r="H18"/>
  <c r="H19"/>
  <c r="H20"/>
  <c r="H21"/>
  <c r="H27"/>
  <c r="H29"/>
  <c r="H30"/>
  <c r="BN44" i="24"/>
  <c r="BN41"/>
  <c r="BN42"/>
  <c r="BN43"/>
  <c r="BU46"/>
  <c r="AY44"/>
  <c r="AY43"/>
  <c r="AY41"/>
  <c r="AY42"/>
  <c r="BF46"/>
  <c r="AJ44"/>
  <c r="U44"/>
  <c r="F44"/>
  <c r="CC44"/>
  <c r="AJ43"/>
  <c r="U43"/>
  <c r="F41"/>
  <c r="F42"/>
  <c r="F43"/>
  <c r="J25" i="36"/>
  <c r="AT137" i="34"/>
  <c r="AT138"/>
  <c r="AT136"/>
  <c r="AT135"/>
  <c r="AT139"/>
  <c r="AS137"/>
  <c r="AS138"/>
  <c r="AS136"/>
  <c r="AS135"/>
  <c r="AS139"/>
  <c r="AR137"/>
  <c r="AR138"/>
  <c r="AR136"/>
  <c r="AR135"/>
  <c r="AR139"/>
  <c r="AQ137"/>
  <c r="AQ138"/>
  <c r="AQ136"/>
  <c r="AQ135"/>
  <c r="AQ139"/>
  <c r="AP137"/>
  <c r="AP138"/>
  <c r="AP136"/>
  <c r="AU136"/>
  <c r="AP135"/>
  <c r="AP139"/>
  <c r="AU138"/>
  <c r="AU137"/>
  <c r="AO137"/>
  <c r="AO138"/>
  <c r="AO136"/>
  <c r="AO135"/>
  <c r="AB160" i="29"/>
  <c r="AE16" i="22"/>
  <c r="AE15"/>
  <c r="AE14"/>
  <c r="AE13"/>
  <c r="AE12"/>
  <c r="AE39"/>
  <c r="AE38"/>
  <c r="AE37"/>
  <c r="AE36"/>
  <c r="AE35"/>
  <c r="AE34"/>
  <c r="AE30"/>
  <c r="AE29"/>
  <c r="AE28"/>
  <c r="AE27"/>
  <c r="AE26"/>
  <c r="AE25"/>
  <c r="AE24"/>
  <c r="AE23"/>
  <c r="AE17"/>
  <c r="AR40" i="34"/>
  <c r="AR39"/>
  <c r="AR38"/>
  <c r="AR37"/>
  <c r="AR36"/>
  <c r="AR35"/>
  <c r="AR31"/>
  <c r="AR30"/>
  <c r="AR29"/>
  <c r="AR28"/>
  <c r="AR27"/>
  <c r="AR26"/>
  <c r="AR25"/>
  <c r="AR24"/>
  <c r="AR18"/>
  <c r="AR17"/>
  <c r="AR16"/>
  <c r="AR15"/>
  <c r="AR14"/>
  <c r="AR13"/>
  <c r="AE39" i="29"/>
  <c r="AE38"/>
  <c r="AE37"/>
  <c r="AE36"/>
  <c r="AE35"/>
  <c r="AE34"/>
  <c r="AE30"/>
  <c r="AE29"/>
  <c r="AE28"/>
  <c r="AE27"/>
  <c r="AE26"/>
  <c r="AE25"/>
  <c r="AE24"/>
  <c r="AE23"/>
  <c r="AE17"/>
  <c r="AE16"/>
  <c r="AE15"/>
  <c r="AE14"/>
  <c r="AE13"/>
  <c r="AE12"/>
  <c r="AE39" i="30"/>
  <c r="AE38"/>
  <c r="AE37"/>
  <c r="AE36"/>
  <c r="AE35"/>
  <c r="AE34"/>
  <c r="AE30"/>
  <c r="AE29"/>
  <c r="AE28"/>
  <c r="AE27"/>
  <c r="AE26"/>
  <c r="AE25"/>
  <c r="AE24"/>
  <c r="AE23"/>
  <c r="AE17"/>
  <c r="AE16"/>
  <c r="AE15"/>
  <c r="AE14"/>
  <c r="AE13"/>
  <c r="AE12"/>
  <c r="D159" i="22"/>
  <c r="D158"/>
  <c r="D157"/>
  <c r="D156"/>
  <c r="N107" i="29"/>
  <c r="N86"/>
  <c r="C17" i="22"/>
  <c r="L36" i="34"/>
  <c r="L37"/>
  <c r="L38"/>
  <c r="L39"/>
  <c r="L34"/>
  <c r="L35"/>
  <c r="M174" i="29"/>
  <c r="L38"/>
  <c r="L35"/>
  <c r="L36"/>
  <c r="L37"/>
  <c r="L34"/>
  <c r="L33"/>
  <c r="M160" i="30"/>
  <c r="L35"/>
  <c r="L36"/>
  <c r="L37"/>
  <c r="L38"/>
  <c r="L34"/>
  <c r="L33"/>
  <c r="L36" i="22"/>
  <c r="L37"/>
  <c r="L38"/>
  <c r="L39"/>
  <c r="L35"/>
  <c r="L34"/>
  <c r="W35" i="29"/>
  <c r="W36"/>
  <c r="W37"/>
  <c r="W38"/>
  <c r="W65"/>
  <c r="W34"/>
  <c r="W33"/>
  <c r="U35"/>
  <c r="U36"/>
  <c r="U63"/>
  <c r="U37"/>
  <c r="U38"/>
  <c r="U34"/>
  <c r="U33"/>
  <c r="U60"/>
  <c r="S35"/>
  <c r="S36"/>
  <c r="S37"/>
  <c r="S38"/>
  <c r="S34"/>
  <c r="S33"/>
  <c r="Q35"/>
  <c r="Q36"/>
  <c r="Q63"/>
  <c r="Q37"/>
  <c r="Q38"/>
  <c r="O35"/>
  <c r="O36"/>
  <c r="O63"/>
  <c r="O37"/>
  <c r="Q34"/>
  <c r="Q33"/>
  <c r="O33"/>
  <c r="O24"/>
  <c r="O26"/>
  <c r="O55"/>
  <c r="O28"/>
  <c r="O57"/>
  <c r="O14"/>
  <c r="O16"/>
  <c r="O17"/>
  <c r="O48"/>
  <c r="O13"/>
  <c r="O44"/>
  <c r="O12"/>
  <c r="W35" i="30"/>
  <c r="W62"/>
  <c r="W36"/>
  <c r="W38"/>
  <c r="W34"/>
  <c r="W33"/>
  <c r="U35"/>
  <c r="U36"/>
  <c r="U34"/>
  <c r="U33"/>
  <c r="S35"/>
  <c r="S36"/>
  <c r="S38"/>
  <c r="Q38"/>
  <c r="X38"/>
  <c r="S34"/>
  <c r="Q35"/>
  <c r="Q36"/>
  <c r="Q33"/>
  <c r="X172" i="34"/>
  <c r="X174"/>
  <c r="X176"/>
  <c r="X177"/>
  <c r="X179"/>
  <c r="X180"/>
  <c r="X181"/>
  <c r="X182"/>
  <c r="X183"/>
  <c r="X185"/>
  <c r="X186"/>
  <c r="X187"/>
  <c r="X188"/>
  <c r="X189"/>
  <c r="X190"/>
  <c r="L195"/>
  <c r="L194"/>
  <c r="C162"/>
  <c r="C161"/>
  <c r="AI96"/>
  <c r="AG96"/>
  <c r="AE96"/>
  <c r="AC96"/>
  <c r="AA96"/>
  <c r="Y96"/>
  <c r="D66"/>
  <c r="D65"/>
  <c r="D64"/>
  <c r="D63"/>
  <c r="D62"/>
  <c r="D61"/>
  <c r="D59"/>
  <c r="D58"/>
  <c r="D57"/>
  <c r="D56"/>
  <c r="D55"/>
  <c r="D54"/>
  <c r="D53"/>
  <c r="D52"/>
  <c r="D49"/>
  <c r="D48"/>
  <c r="D47"/>
  <c r="D46"/>
  <c r="D45"/>
  <c r="D44"/>
  <c r="C30"/>
  <c r="C29"/>
  <c r="C28"/>
  <c r="C27"/>
  <c r="C26"/>
  <c r="C25"/>
  <c r="C24"/>
  <c r="C23"/>
  <c r="C18"/>
  <c r="C17"/>
  <c r="C16"/>
  <c r="C15"/>
  <c r="C14"/>
  <c r="C13"/>
  <c r="Q46" i="26"/>
  <c r="N46"/>
  <c r="K46"/>
  <c r="H46"/>
  <c r="E46"/>
  <c r="V46"/>
  <c r="V154" i="22"/>
  <c r="P154"/>
  <c r="R154"/>
  <c r="T154"/>
  <c r="Z154"/>
  <c r="C12" i="30"/>
  <c r="C13"/>
  <c r="C14"/>
  <c r="C15"/>
  <c r="C16"/>
  <c r="C17"/>
  <c r="C22"/>
  <c r="C23"/>
  <c r="C24"/>
  <c r="C25"/>
  <c r="C26"/>
  <c r="C27"/>
  <c r="C28"/>
  <c r="C29"/>
  <c r="X33"/>
  <c r="X36"/>
  <c r="X37"/>
  <c r="D43"/>
  <c r="D44"/>
  <c r="D45"/>
  <c r="D46"/>
  <c r="D47"/>
  <c r="D48"/>
  <c r="D51"/>
  <c r="D52"/>
  <c r="D53"/>
  <c r="D54"/>
  <c r="D55"/>
  <c r="D56"/>
  <c r="D57"/>
  <c r="D58"/>
  <c r="D60"/>
  <c r="D61"/>
  <c r="Q62"/>
  <c r="Q63"/>
  <c r="D62"/>
  <c r="D63"/>
  <c r="D64"/>
  <c r="D65"/>
  <c r="X66"/>
  <c r="C74"/>
  <c r="C75"/>
  <c r="X115"/>
  <c r="X116"/>
  <c r="X117"/>
  <c r="X118"/>
  <c r="X119"/>
  <c r="X120"/>
  <c r="X121"/>
  <c r="X122"/>
  <c r="X123"/>
  <c r="X124"/>
  <c r="P125"/>
  <c r="R125"/>
  <c r="T125"/>
  <c r="T131"/>
  <c r="T132"/>
  <c r="V125"/>
  <c r="X127"/>
  <c r="X128"/>
  <c r="X129"/>
  <c r="X130"/>
  <c r="X131"/>
  <c r="P131"/>
  <c r="R131"/>
  <c r="R132"/>
  <c r="V131"/>
  <c r="V132"/>
  <c r="Z131"/>
  <c r="P132"/>
  <c r="X134"/>
  <c r="X135"/>
  <c r="X136"/>
  <c r="X137"/>
  <c r="X138"/>
  <c r="X139"/>
  <c r="X140"/>
  <c r="X141"/>
  <c r="P142"/>
  <c r="R142"/>
  <c r="T142"/>
  <c r="V142"/>
  <c r="Z142"/>
  <c r="X144"/>
  <c r="X145"/>
  <c r="X146"/>
  <c r="X147"/>
  <c r="X148"/>
  <c r="X149"/>
  <c r="X150"/>
  <c r="P150"/>
  <c r="R150"/>
  <c r="T150"/>
  <c r="V150"/>
  <c r="L153"/>
  <c r="L154"/>
  <c r="V131" i="29"/>
  <c r="T131"/>
  <c r="R131"/>
  <c r="P131"/>
  <c r="N131"/>
  <c r="Z131"/>
  <c r="O23"/>
  <c r="O52"/>
  <c r="N88"/>
  <c r="X127"/>
  <c r="X128"/>
  <c r="X129"/>
  <c r="X130"/>
  <c r="X160"/>
  <c r="X161"/>
  <c r="X162"/>
  <c r="X163"/>
  <c r="X164"/>
  <c r="X169"/>
  <c r="V164"/>
  <c r="T164"/>
  <c r="N164"/>
  <c r="P164"/>
  <c r="R164"/>
  <c r="Z164"/>
  <c r="X170"/>
  <c r="X171"/>
  <c r="X168"/>
  <c r="AC116" i="22"/>
  <c r="AC117"/>
  <c r="AC118"/>
  <c r="AC119"/>
  <c r="AC120"/>
  <c r="AD116"/>
  <c r="AE116"/>
  <c r="AF116"/>
  <c r="AG116"/>
  <c r="AG117"/>
  <c r="AG118"/>
  <c r="AG119"/>
  <c r="AG120"/>
  <c r="AH116"/>
  <c r="AD117"/>
  <c r="AE117"/>
  <c r="AF117"/>
  <c r="AH117"/>
  <c r="AD118"/>
  <c r="AE118"/>
  <c r="AF118"/>
  <c r="AH118"/>
  <c r="AD119"/>
  <c r="AE119"/>
  <c r="AF119"/>
  <c r="AG163" i="29"/>
  <c r="AC160"/>
  <c r="AD160"/>
  <c r="AE160"/>
  <c r="AF160"/>
  <c r="AG160"/>
  <c r="AC161"/>
  <c r="AC162"/>
  <c r="AD162"/>
  <c r="AE162"/>
  <c r="AF162"/>
  <c r="AG162"/>
  <c r="AH162"/>
  <c r="AC163"/>
  <c r="AD161"/>
  <c r="AD163"/>
  <c r="AE163"/>
  <c r="AF163"/>
  <c r="AH163"/>
  <c r="AE161"/>
  <c r="AE164"/>
  <c r="AF161"/>
  <c r="AF164"/>
  <c r="AG161"/>
  <c r="D163"/>
  <c r="D162"/>
  <c r="D161"/>
  <c r="D160"/>
  <c r="Q61"/>
  <c r="Q62"/>
  <c r="O62"/>
  <c r="S62"/>
  <c r="U62"/>
  <c r="W62"/>
  <c r="X62"/>
  <c r="Q64"/>
  <c r="Q65"/>
  <c r="P125"/>
  <c r="P132"/>
  <c r="P142"/>
  <c r="P150"/>
  <c r="N150"/>
  <c r="R150"/>
  <c r="T150"/>
  <c r="V150"/>
  <c r="Z150"/>
  <c r="S61"/>
  <c r="S63"/>
  <c r="S64"/>
  <c r="R125"/>
  <c r="R132"/>
  <c r="R142"/>
  <c r="U61"/>
  <c r="U64"/>
  <c r="U65"/>
  <c r="T125"/>
  <c r="T132"/>
  <c r="T142"/>
  <c r="W60"/>
  <c r="W61"/>
  <c r="W63"/>
  <c r="W64"/>
  <c r="V125"/>
  <c r="V142"/>
  <c r="X35"/>
  <c r="X37"/>
  <c r="O60"/>
  <c r="O64"/>
  <c r="X64"/>
  <c r="O75"/>
  <c r="N89"/>
  <c r="N90"/>
  <c r="N91"/>
  <c r="N92"/>
  <c r="N93"/>
  <c r="N94"/>
  <c r="N95"/>
  <c r="N96"/>
  <c r="N108"/>
  <c r="N109"/>
  <c r="N110"/>
  <c r="N111"/>
  <c r="N112"/>
  <c r="N125"/>
  <c r="N132"/>
  <c r="N142"/>
  <c r="X34"/>
  <c r="X36"/>
  <c r="X66"/>
  <c r="X115"/>
  <c r="X116"/>
  <c r="X117"/>
  <c r="X118"/>
  <c r="X119"/>
  <c r="X120"/>
  <c r="X121"/>
  <c r="X122"/>
  <c r="X123"/>
  <c r="X124"/>
  <c r="X125"/>
  <c r="X134"/>
  <c r="X135"/>
  <c r="X136"/>
  <c r="X137"/>
  <c r="X138"/>
  <c r="X139"/>
  <c r="X140"/>
  <c r="X141"/>
  <c r="X142"/>
  <c r="X144"/>
  <c r="X145"/>
  <c r="X146"/>
  <c r="X147"/>
  <c r="X148"/>
  <c r="X149"/>
  <c r="X150"/>
  <c r="C12"/>
  <c r="C13"/>
  <c r="C14"/>
  <c r="C15"/>
  <c r="C16"/>
  <c r="C17"/>
  <c r="C22"/>
  <c r="C23"/>
  <c r="C24"/>
  <c r="C25"/>
  <c r="C26"/>
  <c r="C27"/>
  <c r="C28"/>
  <c r="C29"/>
  <c r="D43"/>
  <c r="D44"/>
  <c r="D45"/>
  <c r="D46"/>
  <c r="D47"/>
  <c r="D48"/>
  <c r="D51"/>
  <c r="D52"/>
  <c r="D53"/>
  <c r="D54"/>
  <c r="D55"/>
  <c r="D56"/>
  <c r="D57"/>
  <c r="D58"/>
  <c r="D60"/>
  <c r="D61"/>
  <c r="D62"/>
  <c r="D63"/>
  <c r="D64"/>
  <c r="D65"/>
  <c r="AB161"/>
  <c r="AB162"/>
  <c r="AB163"/>
  <c r="Z142"/>
  <c r="C74"/>
  <c r="C75"/>
  <c r="L153"/>
  <c r="L154"/>
  <c r="Z156"/>
  <c r="AE120" i="22"/>
  <c r="AB119"/>
  <c r="AB118"/>
  <c r="AB117"/>
  <c r="AB116"/>
  <c r="EB81" i="27"/>
  <c r="EB78"/>
  <c r="EB75"/>
  <c r="EB72"/>
  <c r="EB69"/>
  <c r="EB66"/>
  <c r="EB63"/>
  <c r="EB60"/>
  <c r="EB57"/>
  <c r="EB54"/>
  <c r="EB51"/>
  <c r="EB48"/>
  <c r="EB45"/>
  <c r="EB42"/>
  <c r="EB39"/>
  <c r="EB36"/>
  <c r="EB33"/>
  <c r="EB30"/>
  <c r="EB27"/>
  <c r="EB24"/>
  <c r="DY81"/>
  <c r="DY78"/>
  <c r="DY75"/>
  <c r="DY72"/>
  <c r="DY69"/>
  <c r="DY66"/>
  <c r="DY63"/>
  <c r="DY60"/>
  <c r="DY57"/>
  <c r="DY54"/>
  <c r="DY51"/>
  <c r="DY48"/>
  <c r="DY45"/>
  <c r="DY42"/>
  <c r="DY39"/>
  <c r="DY36"/>
  <c r="DY33"/>
  <c r="DY30"/>
  <c r="DY27"/>
  <c r="DY24"/>
  <c r="DV81"/>
  <c r="DV78"/>
  <c r="DV75"/>
  <c r="DV72"/>
  <c r="DV69"/>
  <c r="DV66"/>
  <c r="DV63"/>
  <c r="DV60"/>
  <c r="DV57"/>
  <c r="DV54"/>
  <c r="DV51"/>
  <c r="DV48"/>
  <c r="DV45"/>
  <c r="DV42"/>
  <c r="DV39"/>
  <c r="DV36"/>
  <c r="DV33"/>
  <c r="DV30"/>
  <c r="DV27"/>
  <c r="DV24"/>
  <c r="DS81"/>
  <c r="DS78"/>
  <c r="DS75"/>
  <c r="DS72"/>
  <c r="DS69"/>
  <c r="DS66"/>
  <c r="DS63"/>
  <c r="DS60"/>
  <c r="DS57"/>
  <c r="DS54"/>
  <c r="DS51"/>
  <c r="DS48"/>
  <c r="DS45"/>
  <c r="DS42"/>
  <c r="DS39"/>
  <c r="DS36"/>
  <c r="DS33"/>
  <c r="DS30"/>
  <c r="DS27"/>
  <c r="DS24"/>
  <c r="DP81"/>
  <c r="DP78"/>
  <c r="DP75"/>
  <c r="DP72"/>
  <c r="DP69"/>
  <c r="DP66"/>
  <c r="DP63"/>
  <c r="DP60"/>
  <c r="DP57"/>
  <c r="DP54"/>
  <c r="DP51"/>
  <c r="DP48"/>
  <c r="DP45"/>
  <c r="DP42"/>
  <c r="DP39"/>
  <c r="DP36"/>
  <c r="DP33"/>
  <c r="DP30"/>
  <c r="DP27"/>
  <c r="DP24"/>
  <c r="DM81"/>
  <c r="DM78"/>
  <c r="DM75"/>
  <c r="DM72"/>
  <c r="DM69"/>
  <c r="DM66"/>
  <c r="DM63"/>
  <c r="DM60"/>
  <c r="DM57"/>
  <c r="DM54"/>
  <c r="DM51"/>
  <c r="DM48"/>
  <c r="DM45"/>
  <c r="DM42"/>
  <c r="DM39"/>
  <c r="DM36"/>
  <c r="DM33"/>
  <c r="DM30"/>
  <c r="DM27"/>
  <c r="DM24"/>
  <c r="F81"/>
  <c r="AO36"/>
  <c r="AO81"/>
  <c r="BM81"/>
  <c r="AQ52" i="24"/>
  <c r="BX36" i="27"/>
  <c r="CV36"/>
  <c r="BX81"/>
  <c r="CV81"/>
  <c r="DG33"/>
  <c r="DJ81"/>
  <c r="DJ78"/>
  <c r="DJ75"/>
  <c r="DG75"/>
  <c r="EE75"/>
  <c r="DJ72"/>
  <c r="DJ69"/>
  <c r="DJ66"/>
  <c r="DJ63"/>
  <c r="DG63"/>
  <c r="EE63"/>
  <c r="DJ60"/>
  <c r="DJ57"/>
  <c r="DJ54"/>
  <c r="DJ51"/>
  <c r="DG51"/>
  <c r="EE51"/>
  <c r="DJ48"/>
  <c r="DJ45"/>
  <c r="DJ42"/>
  <c r="DJ39"/>
  <c r="DJ36"/>
  <c r="DJ33"/>
  <c r="EE33"/>
  <c r="DJ30"/>
  <c r="DJ27"/>
  <c r="DJ24"/>
  <c r="DG78"/>
  <c r="EE78"/>
  <c r="DG72"/>
  <c r="EE72"/>
  <c r="DG69"/>
  <c r="EE69"/>
  <c r="DG66"/>
  <c r="EE66"/>
  <c r="DG60"/>
  <c r="EE60"/>
  <c r="DG57"/>
  <c r="EE57"/>
  <c r="DG54"/>
  <c r="DG48"/>
  <c r="EE48"/>
  <c r="DG45"/>
  <c r="EE45"/>
  <c r="DG42"/>
  <c r="EE42"/>
  <c r="CV78"/>
  <c r="CV75"/>
  <c r="CV72"/>
  <c r="CV69"/>
  <c r="CV66"/>
  <c r="CV63"/>
  <c r="CV60"/>
  <c r="CV57"/>
  <c r="CV54"/>
  <c r="CV51"/>
  <c r="CV48"/>
  <c r="CV45"/>
  <c r="CV42"/>
  <c r="CV33"/>
  <c r="BM78"/>
  <c r="BM75"/>
  <c r="BM72"/>
  <c r="BM69"/>
  <c r="BM66"/>
  <c r="BM63"/>
  <c r="BM60"/>
  <c r="BM57"/>
  <c r="BM54"/>
  <c r="BM51"/>
  <c r="BM48"/>
  <c r="BM45"/>
  <c r="BM42"/>
  <c r="BM33"/>
  <c r="AD78"/>
  <c r="AD75"/>
  <c r="AD72"/>
  <c r="AD69"/>
  <c r="AD66"/>
  <c r="AD63"/>
  <c r="AD60"/>
  <c r="AD57"/>
  <c r="AD54"/>
  <c r="AD51"/>
  <c r="AD48"/>
  <c r="AD45"/>
  <c r="AD42"/>
  <c r="AD33"/>
  <c r="GM39" i="25"/>
  <c r="E20" i="23"/>
  <c r="I20"/>
  <c r="CL99" i="25"/>
  <c r="CS84" i="27"/>
  <c r="CP84"/>
  <c r="CM84"/>
  <c r="CJ84"/>
  <c r="CG84"/>
  <c r="CD84"/>
  <c r="CA84"/>
  <c r="BJ84"/>
  <c r="BG84"/>
  <c r="BD84"/>
  <c r="BA84"/>
  <c r="R84"/>
  <c r="DS84"/>
  <c r="AX84"/>
  <c r="AU84"/>
  <c r="AR84"/>
  <c r="AA84"/>
  <c r="EB84"/>
  <c r="X84"/>
  <c r="DY84"/>
  <c r="U84"/>
  <c r="DV84"/>
  <c r="O84"/>
  <c r="DP84"/>
  <c r="L84"/>
  <c r="DM84"/>
  <c r="I84"/>
  <c r="DJ84"/>
  <c r="E25" i="26"/>
  <c r="E28"/>
  <c r="H25"/>
  <c r="K25"/>
  <c r="N25"/>
  <c r="Q25"/>
  <c r="H28"/>
  <c r="K28"/>
  <c r="N28"/>
  <c r="Q31"/>
  <c r="Q28"/>
  <c r="T37"/>
  <c r="T34"/>
  <c r="GH33" i="25"/>
  <c r="GH9"/>
  <c r="FU23"/>
  <c r="FU25"/>
  <c r="FU35"/>
  <c r="FU37"/>
  <c r="FU39"/>
  <c r="FU41"/>
  <c r="FU43"/>
  <c r="FU45"/>
  <c r="FU47"/>
  <c r="FU49"/>
  <c r="FU51"/>
  <c r="FU53"/>
  <c r="FU55"/>
  <c r="FD79"/>
  <c r="FD81"/>
  <c r="FD83"/>
  <c r="FD85"/>
  <c r="FD87"/>
  <c r="FD89"/>
  <c r="FU79"/>
  <c r="FU81"/>
  <c r="FU83"/>
  <c r="FU93"/>
  <c r="FD124"/>
  <c r="FF99"/>
  <c r="EK23"/>
  <c r="EK25"/>
  <c r="EK35"/>
  <c r="EK37"/>
  <c r="EK39"/>
  <c r="EK41"/>
  <c r="EK43"/>
  <c r="EK45"/>
  <c r="EK47"/>
  <c r="EK49"/>
  <c r="EK51"/>
  <c r="EK53"/>
  <c r="EK55"/>
  <c r="DT79"/>
  <c r="DT81"/>
  <c r="DT83"/>
  <c r="DT85"/>
  <c r="DT87"/>
  <c r="DT89"/>
  <c r="EK81"/>
  <c r="EK83"/>
  <c r="DT124"/>
  <c r="DA23"/>
  <c r="DA25"/>
  <c r="DA35"/>
  <c r="DA37"/>
  <c r="DA39"/>
  <c r="DA41"/>
  <c r="DA43"/>
  <c r="DA45"/>
  <c r="DA47"/>
  <c r="DA49"/>
  <c r="DA51"/>
  <c r="DA53"/>
  <c r="DA55"/>
  <c r="CJ79"/>
  <c r="CJ81"/>
  <c r="CJ83"/>
  <c r="CJ85"/>
  <c r="CJ87"/>
  <c r="CJ89"/>
  <c r="DA79"/>
  <c r="DA81"/>
  <c r="DA83"/>
  <c r="DA87"/>
  <c r="DA93"/>
  <c r="DA99"/>
  <c r="CJ124"/>
  <c r="BQ23"/>
  <c r="BQ25"/>
  <c r="BQ35"/>
  <c r="BQ37"/>
  <c r="BQ39"/>
  <c r="BQ41"/>
  <c r="BQ43"/>
  <c r="BQ45"/>
  <c r="BQ47"/>
  <c r="BQ49"/>
  <c r="BQ51"/>
  <c r="BQ53"/>
  <c r="BQ55"/>
  <c r="AZ79"/>
  <c r="AZ81"/>
  <c r="AZ83"/>
  <c r="AZ85"/>
  <c r="AZ87"/>
  <c r="AZ89"/>
  <c r="BQ79"/>
  <c r="BQ81"/>
  <c r="AG81"/>
  <c r="GH39"/>
  <c r="BQ83"/>
  <c r="BQ93"/>
  <c r="AG93"/>
  <c r="EK93"/>
  <c r="GH51"/>
  <c r="AZ124"/>
  <c r="P124"/>
  <c r="GJ21"/>
  <c r="BB99"/>
  <c r="AG23"/>
  <c r="AG25"/>
  <c r="AG35"/>
  <c r="AG37"/>
  <c r="AG39"/>
  <c r="AG41"/>
  <c r="AG43"/>
  <c r="AG45"/>
  <c r="AG47"/>
  <c r="AG49"/>
  <c r="AG51"/>
  <c r="AG53"/>
  <c r="AG55"/>
  <c r="P79"/>
  <c r="P81"/>
  <c r="P83"/>
  <c r="P85"/>
  <c r="P87"/>
  <c r="P89"/>
  <c r="P106"/>
  <c r="AG79"/>
  <c r="AG83"/>
  <c r="AI99"/>
  <c r="R99"/>
  <c r="GM51"/>
  <c r="GM41"/>
  <c r="GJ63"/>
  <c r="GH55"/>
  <c r="GH53"/>
  <c r="GH49"/>
  <c r="GH47"/>
  <c r="GH43"/>
  <c r="GH31"/>
  <c r="GH29"/>
  <c r="GH27"/>
  <c r="GH25"/>
  <c r="GH23"/>
  <c r="CK53" i="24"/>
  <c r="CK50"/>
  <c r="M54"/>
  <c r="AQ53"/>
  <c r="AB53"/>
  <c r="M53"/>
  <c r="BU50"/>
  <c r="BF50"/>
  <c r="AQ50"/>
  <c r="AB50"/>
  <c r="M50"/>
  <c r="D44" i="22"/>
  <c r="D63"/>
  <c r="D64"/>
  <c r="D65"/>
  <c r="D66"/>
  <c r="D62"/>
  <c r="D61"/>
  <c r="D54"/>
  <c r="D55"/>
  <c r="D56"/>
  <c r="D57"/>
  <c r="D58"/>
  <c r="D59"/>
  <c r="D53"/>
  <c r="D52"/>
  <c r="D46"/>
  <c r="D47"/>
  <c r="D48"/>
  <c r="D49"/>
  <c r="D45"/>
  <c r="BX7" i="24"/>
  <c r="BI7"/>
  <c r="AT7"/>
  <c r="AE7"/>
  <c r="P7"/>
  <c r="Z120" i="22"/>
  <c r="Z114"/>
  <c r="BU49" i="24"/>
  <c r="BU48"/>
  <c r="BU35"/>
  <c r="BF49"/>
  <c r="BF48"/>
  <c r="AJ41"/>
  <c r="U41"/>
  <c r="CC41"/>
  <c r="AQ49"/>
  <c r="AB49"/>
  <c r="AB48"/>
  <c r="AB52"/>
  <c r="AC54"/>
  <c r="M49"/>
  <c r="AQ48"/>
  <c r="AJ42"/>
  <c r="U42"/>
  <c r="AQ35"/>
  <c r="AB46"/>
  <c r="AB35"/>
  <c r="M35"/>
  <c r="BF35"/>
  <c r="CJ35"/>
  <c r="M48"/>
  <c r="CJ48"/>
  <c r="M37"/>
  <c r="I30" i="23"/>
  <c r="I31"/>
  <c r="I32"/>
  <c r="I33"/>
  <c r="I34"/>
  <c r="H34"/>
  <c r="G34"/>
  <c r="F34"/>
  <c r="F21"/>
  <c r="F23"/>
  <c r="G21"/>
  <c r="H21"/>
  <c r="H23"/>
  <c r="I19"/>
  <c r="G23"/>
  <c r="H9"/>
  <c r="F9"/>
  <c r="E9"/>
  <c r="I6"/>
  <c r="I7"/>
  <c r="I8"/>
  <c r="CG11" i="24"/>
  <c r="CH11"/>
  <c r="CI11"/>
  <c r="CG12"/>
  <c r="CH12"/>
  <c r="CI12"/>
  <c r="CG13"/>
  <c r="CH13"/>
  <c r="CI13"/>
  <c r="CG14"/>
  <c r="CH14"/>
  <c r="CI14"/>
  <c r="CG15"/>
  <c r="CH15"/>
  <c r="CI15"/>
  <c r="CG16"/>
  <c r="CH16"/>
  <c r="CI16"/>
  <c r="J17"/>
  <c r="K17"/>
  <c r="L17"/>
  <c r="BC17"/>
  <c r="BZ17"/>
  <c r="CG17"/>
  <c r="CI17"/>
  <c r="BZ19"/>
  <c r="CG19"/>
  <c r="CH19"/>
  <c r="CI19"/>
  <c r="CJ19"/>
  <c r="BZ20"/>
  <c r="CJ20"/>
  <c r="BZ21"/>
  <c r="CJ21"/>
  <c r="BZ22"/>
  <c r="CJ22"/>
  <c r="BZ23"/>
  <c r="CJ23"/>
  <c r="BZ24"/>
  <c r="CJ24"/>
  <c r="CJ51"/>
  <c r="BM58"/>
  <c r="CJ61"/>
  <c r="CD63"/>
  <c r="P70"/>
  <c r="AT70"/>
  <c r="AE70"/>
  <c r="BI70"/>
  <c r="BX70"/>
  <c r="C139" i="22"/>
  <c r="C138"/>
  <c r="Z168"/>
  <c r="Z121"/>
  <c r="L172"/>
  <c r="L171"/>
  <c r="C12"/>
  <c r="C13"/>
  <c r="C14"/>
  <c r="C15"/>
  <c r="C16"/>
  <c r="C23"/>
  <c r="C24"/>
  <c r="C25"/>
  <c r="C26"/>
  <c r="C27"/>
  <c r="C28"/>
  <c r="C29"/>
  <c r="C30"/>
  <c r="CH17" i="24"/>
  <c r="BF52"/>
  <c r="Z131" i="22"/>
  <c r="BU53" i="24"/>
  <c r="CK49"/>
  <c r="DV99" i="25"/>
  <c r="EK79"/>
  <c r="FW99"/>
  <c r="F36" i="27"/>
  <c r="AD36"/>
  <c r="W65" i="30"/>
  <c r="W63"/>
  <c r="S63"/>
  <c r="V90" i="29"/>
  <c r="AL133" i="38"/>
  <c r="BG133"/>
  <c r="AL131"/>
  <c r="BG131"/>
  <c r="AL129"/>
  <c r="BG129"/>
  <c r="AL127"/>
  <c r="BG127"/>
  <c r="BE155"/>
  <c r="BK155"/>
  <c r="P100" i="30"/>
  <c r="R100"/>
  <c r="X100"/>
  <c r="P94"/>
  <c r="R94"/>
  <c r="P87" i="22"/>
  <c r="P81"/>
  <c r="P97" i="29"/>
  <c r="R97"/>
  <c r="X97"/>
  <c r="P95" i="34"/>
  <c r="R91"/>
  <c r="T90"/>
  <c r="V84"/>
  <c r="P97" i="22"/>
  <c r="R99"/>
  <c r="T97"/>
  <c r="P110" i="30"/>
  <c r="R108"/>
  <c r="V111"/>
  <c r="V107"/>
  <c r="P96" i="29"/>
  <c r="P110"/>
  <c r="T110"/>
  <c r="V111"/>
  <c r="AG116" i="34"/>
  <c r="AE116"/>
  <c r="AE105"/>
  <c r="AC116"/>
  <c r="AA118"/>
  <c r="AA114"/>
  <c r="AP133" i="38"/>
  <c r="BI133"/>
  <c r="AP129"/>
  <c r="BI129"/>
  <c r="AP125"/>
  <c r="P98" i="30"/>
  <c r="P88"/>
  <c r="P91" i="22"/>
  <c r="R87"/>
  <c r="P85"/>
  <c r="R81"/>
  <c r="P75"/>
  <c r="V99" i="29"/>
  <c r="P93" i="34"/>
  <c r="T91"/>
  <c r="V90"/>
  <c r="V83"/>
  <c r="R80"/>
  <c r="V75"/>
  <c r="P111" i="30"/>
  <c r="R110"/>
  <c r="X110"/>
  <c r="T108"/>
  <c r="V109"/>
  <c r="P107"/>
  <c r="R93" i="29"/>
  <c r="R88"/>
  <c r="T93"/>
  <c r="V94"/>
  <c r="V107"/>
  <c r="AP139" i="38"/>
  <c r="R88" i="30"/>
  <c r="R91" i="22"/>
  <c r="R85"/>
  <c r="R75"/>
  <c r="P90" i="34"/>
  <c r="R84"/>
  <c r="V82"/>
  <c r="V79"/>
  <c r="R76"/>
  <c r="BD35" i="38"/>
  <c r="BJ35"/>
  <c r="BD39"/>
  <c r="BJ39"/>
  <c r="BB39"/>
  <c r="BI39"/>
  <c r="BB35"/>
  <c r="BI35"/>
  <c r="Q64" i="22"/>
  <c r="W66"/>
  <c r="O48"/>
  <c r="AE19" i="25"/>
  <c r="AZ35" i="38"/>
  <c r="BH35"/>
  <c r="BD24"/>
  <c r="BD53"/>
  <c r="BB18"/>
  <c r="BB16"/>
  <c r="BD14"/>
  <c r="BD45"/>
  <c r="AZ39"/>
  <c r="BH39"/>
  <c r="AZ29"/>
  <c r="AZ58"/>
  <c r="AV29"/>
  <c r="AV58"/>
  <c r="AX29"/>
  <c r="AX58"/>
  <c r="BB29"/>
  <c r="BB58"/>
  <c r="BD29"/>
  <c r="BD58"/>
  <c r="AZ25"/>
  <c r="BD23"/>
  <c r="Z65"/>
  <c r="Q29"/>
  <c r="AZ16"/>
  <c r="BB14"/>
  <c r="O65"/>
  <c r="AZ37"/>
  <c r="BH37"/>
  <c r="BB25"/>
  <c r="BB23"/>
  <c r="BB52"/>
  <c r="BB30"/>
  <c r="BB59"/>
  <c r="BD26"/>
  <c r="AZ30"/>
  <c r="AZ28"/>
  <c r="AZ57"/>
  <c r="Q44"/>
  <c r="BD28"/>
  <c r="BD57"/>
  <c r="Q61"/>
  <c r="BD30"/>
  <c r="BD59"/>
  <c r="BB26"/>
  <c r="BB36"/>
  <c r="BI36"/>
  <c r="AV35"/>
  <c r="BF35"/>
  <c r="W65" i="22"/>
  <c r="Q65"/>
  <c r="O61"/>
  <c r="AB66" i="38"/>
  <c r="AB63"/>
  <c r="BD38"/>
  <c r="BD65"/>
  <c r="BD36"/>
  <c r="BD63"/>
  <c r="BB28"/>
  <c r="BB57"/>
  <c r="AZ26"/>
  <c r="AZ36"/>
  <c r="BH36"/>
  <c r="AZ34"/>
  <c r="AZ61"/>
  <c r="AV23"/>
  <c r="Q63"/>
  <c r="BB54"/>
  <c r="AV36"/>
  <c r="BF36"/>
  <c r="Q58"/>
  <c r="AZ38"/>
  <c r="BB27"/>
  <c r="BB56"/>
  <c r="BD25"/>
  <c r="BD54"/>
  <c r="AZ23"/>
  <c r="BB15"/>
  <c r="BB46"/>
  <c r="BD13"/>
  <c r="BD44"/>
  <c r="BD34"/>
  <c r="BJ34"/>
  <c r="BD17"/>
  <c r="BD48"/>
  <c r="S14" i="30"/>
  <c r="S45"/>
  <c r="S24"/>
  <c r="S53"/>
  <c r="U13" i="29"/>
  <c r="U44"/>
  <c r="S24"/>
  <c r="Q75"/>
  <c r="P81"/>
  <c r="Q29" i="22"/>
  <c r="S25"/>
  <c r="AX24" i="38"/>
  <c r="W63" i="22"/>
  <c r="AD66" i="34"/>
  <c r="S66"/>
  <c r="Q12" i="30"/>
  <c r="Q43"/>
  <c r="O162" i="34"/>
  <c r="N168"/>
  <c r="Z61"/>
  <c r="AD64"/>
  <c r="S64"/>
  <c r="O61"/>
  <c r="S28" i="22"/>
  <c r="S57"/>
  <c r="Q74" i="30"/>
  <c r="Q75"/>
  <c r="Q77"/>
  <c r="Q13" i="29"/>
  <c r="S13"/>
  <c r="W13"/>
  <c r="W44"/>
  <c r="BD211" i="38"/>
  <c r="BC217"/>
  <c r="U16" i="22"/>
  <c r="U48"/>
  <c r="EI19" i="25"/>
  <c r="S14" i="22"/>
  <c r="S30" i="34"/>
  <c r="S59"/>
  <c r="O30"/>
  <c r="O59"/>
  <c r="Q30"/>
  <c r="Q59"/>
  <c r="U30"/>
  <c r="U59"/>
  <c r="W30"/>
  <c r="W59"/>
  <c r="W23" i="30"/>
  <c r="W28"/>
  <c r="W24"/>
  <c r="Q15" i="29"/>
  <c r="Q46"/>
  <c r="U47" i="38"/>
  <c r="BD47"/>
  <c r="BD212"/>
  <c r="BC218"/>
  <c r="AB57" i="34"/>
  <c r="Q28" i="22"/>
  <c r="Q57"/>
  <c r="S16" i="30"/>
  <c r="S47"/>
  <c r="Q14"/>
  <c r="U22"/>
  <c r="U51"/>
  <c r="S14" i="29"/>
  <c r="S45"/>
  <c r="Q162" i="34"/>
  <c r="P168"/>
  <c r="AZ59" i="38"/>
  <c r="AX25"/>
  <c r="AX54"/>
  <c r="S53" i="29"/>
  <c r="S162" i="34"/>
  <c r="R168"/>
  <c r="S13" i="22"/>
  <c r="CW13" i="25"/>
  <c r="S139" i="22"/>
  <c r="R145"/>
  <c r="S138"/>
  <c r="R144"/>
  <c r="S17" i="30"/>
  <c r="S48"/>
  <c r="Q28"/>
  <c r="Q57"/>
  <c r="U75"/>
  <c r="T81"/>
  <c r="U22" i="29"/>
  <c r="S27"/>
  <c r="S56"/>
  <c r="U162" i="34"/>
  <c r="T168"/>
  <c r="AX15" i="38"/>
  <c r="AX46"/>
  <c r="Z62" i="34"/>
  <c r="AB62"/>
  <c r="AH62"/>
  <c r="AI62"/>
  <c r="W63"/>
  <c r="Q63"/>
  <c r="O62"/>
  <c r="AF46"/>
  <c r="W12" i="22"/>
  <c r="FQ11" i="25"/>
  <c r="Q17" i="22"/>
  <c r="Q49"/>
  <c r="BO21" i="25"/>
  <c r="W17" i="30"/>
  <c r="W48"/>
  <c r="Q24"/>
  <c r="Q14" i="29"/>
  <c r="Q45"/>
  <c r="U75"/>
  <c r="T81"/>
  <c r="AZ66" i="38"/>
  <c r="AX16"/>
  <c r="Q25" i="34"/>
  <c r="Q54"/>
  <c r="U65" i="22"/>
  <c r="U64"/>
  <c r="Q65" i="34"/>
  <c r="U25" i="22"/>
  <c r="U54"/>
  <c r="U139"/>
  <c r="T145"/>
  <c r="U138"/>
  <c r="T144"/>
  <c r="T146"/>
  <c r="U14" i="30"/>
  <c r="U45"/>
  <c r="S22"/>
  <c r="S51"/>
  <c r="W75"/>
  <c r="V81"/>
  <c r="W28" i="29"/>
  <c r="W57"/>
  <c r="W24"/>
  <c r="W53"/>
  <c r="W75"/>
  <c r="V81"/>
  <c r="BD66" i="38"/>
  <c r="BB38"/>
  <c r="BI38"/>
  <c r="BB34"/>
  <c r="BB44"/>
  <c r="AZ211"/>
  <c r="AY217"/>
  <c r="BD55"/>
  <c r="AZ47"/>
  <c r="U29" i="34"/>
  <c r="W16" i="22"/>
  <c r="FQ19" i="25"/>
  <c r="W14" i="30"/>
  <c r="M11" i="24"/>
  <c r="O63" i="22"/>
  <c r="W64"/>
  <c r="Q63"/>
  <c r="O65" i="30"/>
  <c r="O61"/>
  <c r="S61"/>
  <c r="U64" i="34"/>
  <c r="S61"/>
  <c r="AB44"/>
  <c r="W28" i="22"/>
  <c r="W57"/>
  <c r="S54"/>
  <c r="W22" i="30"/>
  <c r="Q24" i="29"/>
  <c r="Q53"/>
  <c r="AZ65" i="38"/>
  <c r="BB55"/>
  <c r="AV211"/>
  <c r="AV25"/>
  <c r="BE25"/>
  <c r="U23" i="34"/>
  <c r="U24"/>
  <c r="U25"/>
  <c r="U26"/>
  <c r="U27"/>
  <c r="U28"/>
  <c r="U40"/>
  <c r="U66" i="22"/>
  <c r="O54"/>
  <c r="O52" i="30"/>
  <c r="AB65" i="34"/>
  <c r="AD65"/>
  <c r="AB61"/>
  <c r="W64"/>
  <c r="U65"/>
  <c r="Q64"/>
  <c r="U17" i="22"/>
  <c r="U28"/>
  <c r="U57"/>
  <c r="S29"/>
  <c r="S58"/>
  <c r="W25"/>
  <c r="W54"/>
  <c r="U74" i="30"/>
  <c r="T80"/>
  <c r="Q12" i="29"/>
  <c r="Q27"/>
  <c r="Q56"/>
  <c r="S22"/>
  <c r="S51"/>
  <c r="S75"/>
  <c r="R81"/>
  <c r="W161" i="34"/>
  <c r="V167"/>
  <c r="Q161"/>
  <c r="P167"/>
  <c r="P169"/>
  <c r="AV38" i="38"/>
  <c r="BF38"/>
  <c r="AX28"/>
  <c r="S26" i="34"/>
  <c r="S55"/>
  <c r="Q24"/>
  <c r="W18"/>
  <c r="W49"/>
  <c r="W16"/>
  <c r="W14"/>
  <c r="W45"/>
  <c r="S13" i="30"/>
  <c r="S44"/>
  <c r="P80"/>
  <c r="S44" i="29"/>
  <c r="BF15" i="24"/>
  <c r="EG19" i="25"/>
  <c r="AX47" i="38"/>
  <c r="AQ12" i="24"/>
  <c r="W52" i="30"/>
  <c r="W57"/>
  <c r="Q29" i="34"/>
  <c r="Q28"/>
  <c r="Q57"/>
  <c r="U54"/>
  <c r="W17"/>
  <c r="W15"/>
  <c r="W13"/>
  <c r="W19"/>
  <c r="N81" i="29"/>
  <c r="Q58" i="22"/>
  <c r="O55" i="30"/>
  <c r="Q22"/>
  <c r="Q51"/>
  <c r="S28"/>
  <c r="S57"/>
  <c r="U24"/>
  <c r="U53"/>
  <c r="U17" i="29"/>
  <c r="U48"/>
  <c r="Q22"/>
  <c r="Q51"/>
  <c r="W22"/>
  <c r="W51"/>
  <c r="U28"/>
  <c r="U57"/>
  <c r="O161" i="34"/>
  <c r="O164"/>
  <c r="S161"/>
  <c r="S164"/>
  <c r="R167"/>
  <c r="R169"/>
  <c r="R170"/>
  <c r="R198"/>
  <c r="Q16" i="22"/>
  <c r="AB15" i="24"/>
  <c r="Q139" i="22"/>
  <c r="P145"/>
  <c r="Q138"/>
  <c r="P144"/>
  <c r="U28" i="30"/>
  <c r="U57"/>
  <c r="W27"/>
  <c r="W56"/>
  <c r="P81"/>
  <c r="P82"/>
  <c r="W14" i="29"/>
  <c r="W45"/>
  <c r="U24"/>
  <c r="U53"/>
  <c r="W27"/>
  <c r="W56"/>
  <c r="AH59" i="34"/>
  <c r="AH55"/>
  <c r="AF55"/>
  <c r="BB211" i="38"/>
  <c r="BA217"/>
  <c r="W15" i="22"/>
  <c r="FQ17" i="25"/>
  <c r="U27" i="22"/>
  <c r="U56"/>
  <c r="W13" i="30"/>
  <c r="W44"/>
  <c r="AH52" i="34"/>
  <c r="U57"/>
  <c r="U56"/>
  <c r="O24"/>
  <c r="O53"/>
  <c r="BM21" i="25"/>
  <c r="M15" i="24"/>
  <c r="O53" i="29"/>
  <c r="W61" i="22"/>
  <c r="U62"/>
  <c r="AB63" i="34"/>
  <c r="W66"/>
  <c r="W62"/>
  <c r="U63"/>
  <c r="Q66"/>
  <c r="Q62"/>
  <c r="S17" i="22"/>
  <c r="S49"/>
  <c r="CY21" i="25"/>
  <c r="W17" i="22"/>
  <c r="S16"/>
  <c r="Q25"/>
  <c r="Q54"/>
  <c r="U29"/>
  <c r="U58"/>
  <c r="W29"/>
  <c r="W58"/>
  <c r="W139"/>
  <c r="V145"/>
  <c r="Q13" i="30"/>
  <c r="Q44"/>
  <c r="W16"/>
  <c r="W47"/>
  <c r="Q27"/>
  <c r="S27"/>
  <c r="S56"/>
  <c r="U27"/>
  <c r="U56"/>
  <c r="S75"/>
  <c r="R81"/>
  <c r="U14" i="29"/>
  <c r="U161" i="34"/>
  <c r="AD46"/>
  <c r="AB46"/>
  <c r="AH162"/>
  <c r="AG168"/>
  <c r="AF162"/>
  <c r="AE168"/>
  <c r="AD161"/>
  <c r="AC167"/>
  <c r="AZ55" i="38"/>
  <c r="BB212"/>
  <c r="BA218"/>
  <c r="BA219"/>
  <c r="AV39"/>
  <c r="BE39"/>
  <c r="AI39"/>
  <c r="AT39"/>
  <c r="BK39"/>
  <c r="AV34"/>
  <c r="BF34"/>
  <c r="AX212"/>
  <c r="Z28" i="34"/>
  <c r="AI28"/>
  <c r="S28"/>
  <c r="S57"/>
  <c r="Q27"/>
  <c r="S24"/>
  <c r="Q23"/>
  <c r="Q52"/>
  <c r="W23" i="29"/>
  <c r="W52"/>
  <c r="AF59" i="34"/>
  <c r="AD55"/>
  <c r="AD162"/>
  <c r="AC168"/>
  <c r="AB161"/>
  <c r="S29"/>
  <c r="S25"/>
  <c r="S54"/>
  <c r="O23"/>
  <c r="O52"/>
  <c r="O18"/>
  <c r="O49"/>
  <c r="O17"/>
  <c r="O16"/>
  <c r="O15"/>
  <c r="O46"/>
  <c r="O14"/>
  <c r="O13"/>
  <c r="O19"/>
  <c r="W17" i="29"/>
  <c r="W48"/>
  <c r="AH46" i="34"/>
  <c r="AH56"/>
  <c r="AD59"/>
  <c r="AC19" i="25"/>
  <c r="X63" i="29"/>
  <c r="AH66" i="34"/>
  <c r="AF63"/>
  <c r="AB66"/>
  <c r="AI66"/>
  <c r="AD63"/>
  <c r="U66"/>
  <c r="U62"/>
  <c r="O45" i="30"/>
  <c r="AB48" i="34"/>
  <c r="U24" i="22"/>
  <c r="U53"/>
  <c r="U13" i="30"/>
  <c r="U44"/>
  <c r="U17"/>
  <c r="U48"/>
  <c r="S17" i="29"/>
  <c r="S48"/>
  <c r="S16"/>
  <c r="S47"/>
  <c r="Q28"/>
  <c r="Q57"/>
  <c r="S28"/>
  <c r="X28"/>
  <c r="U27"/>
  <c r="W162" i="34"/>
  <c r="X162"/>
  <c r="AF56"/>
  <c r="AF52"/>
  <c r="AH161"/>
  <c r="AF161"/>
  <c r="AZ212" i="38"/>
  <c r="AY218"/>
  <c r="AZ14"/>
  <c r="Z27" i="34"/>
  <c r="O29"/>
  <c r="S27"/>
  <c r="S56"/>
  <c r="Q26"/>
  <c r="O25"/>
  <c r="O54"/>
  <c r="S23"/>
  <c r="DG36" i="27"/>
  <c r="EE36"/>
  <c r="BM36"/>
  <c r="F31" i="36"/>
  <c r="F28"/>
  <c r="C28"/>
  <c r="C23"/>
  <c r="D23"/>
  <c r="E23"/>
  <c r="G23"/>
  <c r="H31"/>
  <c r="BF53" i="24"/>
  <c r="BG54"/>
  <c r="Z174" i="22"/>
  <c r="AI38" i="34"/>
  <c r="V132" i="29"/>
  <c r="Z125"/>
  <c r="AC164"/>
  <c r="AH160"/>
  <c r="X34" i="30"/>
  <c r="O47" i="29"/>
  <c r="O66" i="22"/>
  <c r="X39"/>
  <c r="O62"/>
  <c r="X35"/>
  <c r="AF61" i="34"/>
  <c r="AF40"/>
  <c r="N132" i="30"/>
  <c r="Z132"/>
  <c r="Z125"/>
  <c r="EE54" i="27"/>
  <c r="AG164" i="29"/>
  <c r="X131"/>
  <c r="X132"/>
  <c r="X191" i="34"/>
  <c r="H16" i="36"/>
  <c r="X168" i="22"/>
  <c r="X120"/>
  <c r="CK52" i="24"/>
  <c r="AI140" i="34"/>
  <c r="AI150"/>
  <c r="BY187" i="38"/>
  <c r="AM150" i="34"/>
  <c r="S65" i="29"/>
  <c r="X38"/>
  <c r="EG114" i="25"/>
  <c r="CW114"/>
  <c r="AC114"/>
  <c r="BM114"/>
  <c r="X34" i="22"/>
  <c r="S61"/>
  <c r="AD61" i="34"/>
  <c r="AI61"/>
  <c r="AI34"/>
  <c r="W15" i="30"/>
  <c r="W46"/>
  <c r="S15"/>
  <c r="S46"/>
  <c r="O15"/>
  <c r="U15"/>
  <c r="U46"/>
  <c r="W51"/>
  <c r="W25"/>
  <c r="W54"/>
  <c r="U25"/>
  <c r="S25"/>
  <c r="S54"/>
  <c r="Q25"/>
  <c r="O25"/>
  <c r="O54"/>
  <c r="W23" i="22"/>
  <c r="U23"/>
  <c r="U52"/>
  <c r="S23"/>
  <c r="O23"/>
  <c r="Q23"/>
  <c r="X23"/>
  <c r="Q52"/>
  <c r="AB56" i="34"/>
  <c r="AB52"/>
  <c r="AC217" i="38"/>
  <c r="AF48"/>
  <c r="AQ46" i="24"/>
  <c r="CC43"/>
  <c r="BU52"/>
  <c r="BV54"/>
  <c r="FU87" i="25"/>
  <c r="BU54" i="24"/>
  <c r="DC99" i="25"/>
  <c r="AQ54" i="24"/>
  <c r="BX39" i="27"/>
  <c r="F39"/>
  <c r="AO39"/>
  <c r="DG39"/>
  <c r="EE39"/>
  <c r="K31" i="26"/>
  <c r="AB54" i="24"/>
  <c r="BM39" i="27"/>
  <c r="BQ87" i="25"/>
  <c r="BS99"/>
  <c r="H31" i="26"/>
  <c r="AG87" i="25"/>
  <c r="AD39" i="27"/>
  <c r="E31" i="26"/>
  <c r="H25" i="36"/>
  <c r="O64" i="22"/>
  <c r="X37"/>
  <c r="O47"/>
  <c r="M14" i="24"/>
  <c r="M52"/>
  <c r="N54"/>
  <c r="Z160" i="22"/>
  <c r="N112" i="30"/>
  <c r="O62"/>
  <c r="X35"/>
  <c r="O57"/>
  <c r="X28"/>
  <c r="T95" i="22"/>
  <c r="V95"/>
  <c r="R95"/>
  <c r="P95"/>
  <c r="X95"/>
  <c r="T108" i="29"/>
  <c r="R108"/>
  <c r="P108"/>
  <c r="V108"/>
  <c r="V112"/>
  <c r="AC110" i="34"/>
  <c r="AE110"/>
  <c r="AA110"/>
  <c r="AC102"/>
  <c r="AE102"/>
  <c r="AA102"/>
  <c r="R188" i="38"/>
  <c r="BH181"/>
  <c r="Z132" i="29"/>
  <c r="CJ99" i="25"/>
  <c r="FD99"/>
  <c r="X33" i="29"/>
  <c r="AH119" i="22"/>
  <c r="AF120"/>
  <c r="AH120"/>
  <c r="AD120"/>
  <c r="X142" i="30"/>
  <c r="X125"/>
  <c r="X132"/>
  <c r="H26" i="36"/>
  <c r="H12"/>
  <c r="BS184" i="38"/>
  <c r="BS183"/>
  <c r="BX187"/>
  <c r="DG81" i="27"/>
  <c r="EE81"/>
  <c r="AD81"/>
  <c r="J24" i="36"/>
  <c r="CK48" i="24"/>
  <c r="E17" i="23"/>
  <c r="I17"/>
  <c r="V28" i="26"/>
  <c r="X38" i="22"/>
  <c r="S65"/>
  <c r="M16" i="24"/>
  <c r="AC21" i="25"/>
  <c r="N96" i="34"/>
  <c r="W74" i="29"/>
  <c r="W77"/>
  <c r="S74"/>
  <c r="S77"/>
  <c r="U74"/>
  <c r="U77"/>
  <c r="Q74"/>
  <c r="BF54" i="24"/>
  <c r="N31" i="26"/>
  <c r="EK87" i="25"/>
  <c r="GH45"/>
  <c r="EM99"/>
  <c r="X36" i="22"/>
  <c r="S63"/>
  <c r="X24" i="30"/>
  <c r="X106" i="29"/>
  <c r="W45" i="30"/>
  <c r="Q45"/>
  <c r="Q53"/>
  <c r="W53"/>
  <c r="Q43" i="29"/>
  <c r="O43"/>
  <c r="CW15" i="25"/>
  <c r="S46" i="22"/>
  <c r="CY15" i="25"/>
  <c r="AQ13" i="24"/>
  <c r="BU11"/>
  <c r="W14" i="22"/>
  <c r="U14"/>
  <c r="Q14"/>
  <c r="O14"/>
  <c r="O46"/>
  <c r="AE15" i="25"/>
  <c r="W26" i="22"/>
  <c r="W55"/>
  <c r="U26"/>
  <c r="U55"/>
  <c r="S26"/>
  <c r="S55"/>
  <c r="Q26"/>
  <c r="Q55"/>
  <c r="O26"/>
  <c r="W15" i="29"/>
  <c r="W46"/>
  <c r="S15"/>
  <c r="S46"/>
  <c r="O15"/>
  <c r="U15"/>
  <c r="X15"/>
  <c r="U46"/>
  <c r="U51"/>
  <c r="U26"/>
  <c r="U55"/>
  <c r="S26"/>
  <c r="S55"/>
  <c r="Q26"/>
  <c r="V188" i="38"/>
  <c r="BJ181"/>
  <c r="GJ7" i="25"/>
  <c r="AH161" i="29"/>
  <c r="H24" i="36"/>
  <c r="X121" i="22"/>
  <c r="BV187" i="38"/>
  <c r="Z150" i="30"/>
  <c r="Q15"/>
  <c r="U61" i="34"/>
  <c r="N87"/>
  <c r="R100" i="22"/>
  <c r="P100"/>
  <c r="V100"/>
  <c r="T100"/>
  <c r="O45" i="34"/>
  <c r="O44"/>
  <c r="O47"/>
  <c r="O48"/>
  <c r="O50"/>
  <c r="AD49"/>
  <c r="AF49"/>
  <c r="AH49"/>
  <c r="S58"/>
  <c r="Q58"/>
  <c r="AB58"/>
  <c r="AD58"/>
  <c r="AF58"/>
  <c r="AF53"/>
  <c r="AF54"/>
  <c r="AF57"/>
  <c r="AF64"/>
  <c r="AF68"/>
  <c r="AH58"/>
  <c r="AB54"/>
  <c r="AH54"/>
  <c r="U12" i="22"/>
  <c r="EG11" i="25"/>
  <c r="Q12" i="22"/>
  <c r="U23" i="30"/>
  <c r="U52"/>
  <c r="S23"/>
  <c r="Q23"/>
  <c r="W25" i="29"/>
  <c r="U25"/>
  <c r="U54"/>
  <c r="S25"/>
  <c r="S54"/>
  <c r="Q25"/>
  <c r="Q54"/>
  <c r="AA108" i="34"/>
  <c r="AC108"/>
  <c r="AE108"/>
  <c r="AI108"/>
  <c r="AA100"/>
  <c r="AC100"/>
  <c r="AE100"/>
  <c r="AA167"/>
  <c r="AD164" i="29"/>
  <c r="AI36" i="34"/>
  <c r="AM183"/>
  <c r="Y111"/>
  <c r="X133"/>
  <c r="X140"/>
  <c r="X35"/>
  <c r="S63"/>
  <c r="X36"/>
  <c r="O64"/>
  <c r="X37"/>
  <c r="T98" i="22"/>
  <c r="V98"/>
  <c r="R98"/>
  <c r="P98"/>
  <c r="X98"/>
  <c r="W13"/>
  <c r="W45"/>
  <c r="FS13" i="25"/>
  <c r="U13" i="22"/>
  <c r="Q13"/>
  <c r="W30"/>
  <c r="W59"/>
  <c r="U30"/>
  <c r="U59"/>
  <c r="S30"/>
  <c r="S59"/>
  <c r="Q30"/>
  <c r="Q59"/>
  <c r="W138"/>
  <c r="V144"/>
  <c r="W12" i="30"/>
  <c r="W43"/>
  <c r="S12"/>
  <c r="O12"/>
  <c r="W29"/>
  <c r="W58"/>
  <c r="U29"/>
  <c r="U58"/>
  <c r="S29"/>
  <c r="S58"/>
  <c r="Q29"/>
  <c r="W74"/>
  <c r="V80"/>
  <c r="V82"/>
  <c r="W77"/>
  <c r="V83"/>
  <c r="S74"/>
  <c r="S77"/>
  <c r="R80"/>
  <c r="R82"/>
  <c r="R83"/>
  <c r="W12" i="29"/>
  <c r="S12"/>
  <c r="U23"/>
  <c r="U52"/>
  <c r="S23"/>
  <c r="Q23"/>
  <c r="X23"/>
  <c r="AC106" i="34"/>
  <c r="AE106"/>
  <c r="AA106"/>
  <c r="AK47" i="38"/>
  <c r="N103" i="29"/>
  <c r="AU135" i="34"/>
  <c r="AU139"/>
  <c r="AI37"/>
  <c r="BP187" i="38"/>
  <c r="AM191" i="34"/>
  <c r="AI177"/>
  <c r="Y140"/>
  <c r="X150"/>
  <c r="X38"/>
  <c r="N140"/>
  <c r="AK140"/>
  <c r="W26" i="30"/>
  <c r="W16" i="29"/>
  <c r="W47"/>
  <c r="T107"/>
  <c r="P107"/>
  <c r="U15" i="22"/>
  <c r="Q15"/>
  <c r="U26" i="30"/>
  <c r="U55"/>
  <c r="S26"/>
  <c r="S55"/>
  <c r="Q26"/>
  <c r="Q55"/>
  <c r="W29" i="29"/>
  <c r="W58"/>
  <c r="U29"/>
  <c r="S29"/>
  <c r="S58"/>
  <c r="Q29"/>
  <c r="AA104" i="34"/>
  <c r="AC104"/>
  <c r="AE104"/>
  <c r="AI104"/>
  <c r="X247" i="38"/>
  <c r="BK247"/>
  <c r="BK244"/>
  <c r="W63"/>
  <c r="W58"/>
  <c r="U54"/>
  <c r="AM197" i="34"/>
  <c r="AI191"/>
  <c r="AC140"/>
  <c r="U12" i="30"/>
  <c r="U12" i="29"/>
  <c r="W26"/>
  <c r="W55"/>
  <c r="AH40" i="34"/>
  <c r="N103" i="30"/>
  <c r="AF47" i="38"/>
  <c r="AL142"/>
  <c r="AN142"/>
  <c r="AP142"/>
  <c r="AR142"/>
  <c r="AT142"/>
  <c r="AL138"/>
  <c r="AR138"/>
  <c r="AN138"/>
  <c r="AP138"/>
  <c r="AM177" i="34"/>
  <c r="W65"/>
  <c r="S65"/>
  <c r="P94" i="29"/>
  <c r="P90"/>
  <c r="R94"/>
  <c r="R90"/>
  <c r="P111"/>
  <c r="R111"/>
  <c r="X111"/>
  <c r="S12" i="22"/>
  <c r="AQ11" i="24"/>
  <c r="S15" i="22"/>
  <c r="X15"/>
  <c r="W24"/>
  <c r="W53"/>
  <c r="W27"/>
  <c r="W56"/>
  <c r="Q16" i="30"/>
  <c r="Q47"/>
  <c r="U16"/>
  <c r="Q16" i="29"/>
  <c r="Q47"/>
  <c r="U16"/>
  <c r="U47"/>
  <c r="U164" i="34"/>
  <c r="AG118"/>
  <c r="AG114"/>
  <c r="AE118"/>
  <c r="AE114"/>
  <c r="AT227" i="38"/>
  <c r="BK227"/>
  <c r="BK233"/>
  <c r="X37"/>
  <c r="T188"/>
  <c r="BI181"/>
  <c r="W65"/>
  <c r="S65"/>
  <c r="X65"/>
  <c r="W61"/>
  <c r="P109" i="30"/>
  <c r="R109"/>
  <c r="T86" i="29"/>
  <c r="Q24" i="22"/>
  <c r="Q53"/>
  <c r="Q27"/>
  <c r="Q56"/>
  <c r="Q62"/>
  <c r="Q68"/>
  <c r="S24"/>
  <c r="S27"/>
  <c r="S56"/>
  <c r="Q17" i="30"/>
  <c r="Q48"/>
  <c r="Q17" i="29"/>
  <c r="AH57" i="34"/>
  <c r="AH53"/>
  <c r="AH48"/>
  <c r="AH44"/>
  <c r="AF48"/>
  <c r="AF44"/>
  <c r="AF14"/>
  <c r="AF45"/>
  <c r="AF16"/>
  <c r="AF47"/>
  <c r="AF50"/>
  <c r="AE70"/>
  <c r="AD57"/>
  <c r="AD53"/>
  <c r="AD44"/>
  <c r="AB53"/>
  <c r="BK246" i="38"/>
  <c r="X36"/>
  <c r="BE181"/>
  <c r="BE188"/>
  <c r="N92" i="22"/>
  <c r="S52" i="34"/>
  <c r="U52"/>
  <c r="AD65" i="38"/>
  <c r="BH38"/>
  <c r="AD61"/>
  <c r="AB61"/>
  <c r="AI61"/>
  <c r="BH34"/>
  <c r="AH55"/>
  <c r="AI187"/>
  <c r="BK185"/>
  <c r="AI38"/>
  <c r="AI34"/>
  <c r="P188"/>
  <c r="BG188"/>
  <c r="BG187"/>
  <c r="AV63"/>
  <c r="AV52"/>
  <c r="AU168"/>
  <c r="AB64"/>
  <c r="O64"/>
  <c r="Q64"/>
  <c r="S64"/>
  <c r="U64"/>
  <c r="X64"/>
  <c r="AK64"/>
  <c r="AF64"/>
  <c r="AQ64"/>
  <c r="Z64"/>
  <c r="Z62"/>
  <c r="BB62"/>
  <c r="Q62"/>
  <c r="O62"/>
  <c r="AF62"/>
  <c r="U62"/>
  <c r="AQ62"/>
  <c r="AB62"/>
  <c r="BD52"/>
  <c r="S52"/>
  <c r="W52"/>
  <c r="AZ45"/>
  <c r="AZ13"/>
  <c r="AZ44"/>
  <c r="AZ15"/>
  <c r="AZ46"/>
  <c r="AZ17"/>
  <c r="AZ48"/>
  <c r="AZ18"/>
  <c r="AZ49"/>
  <c r="AZ50"/>
  <c r="AM45"/>
  <c r="AS45"/>
  <c r="AT241"/>
  <c r="BK236"/>
  <c r="BK231"/>
  <c r="AI188"/>
  <c r="AD66"/>
  <c r="AI35"/>
  <c r="AD62"/>
  <c r="AT38"/>
  <c r="AK65"/>
  <c r="AT34"/>
  <c r="AK61"/>
  <c r="AK52"/>
  <c r="AM64"/>
  <c r="AA108"/>
  <c r="AE108"/>
  <c r="BI108"/>
  <c r="AA104"/>
  <c r="AE104"/>
  <c r="AA100"/>
  <c r="AE100"/>
  <c r="BI100"/>
  <c r="BB49"/>
  <c r="AU217"/>
  <c r="R101" i="30"/>
  <c r="P101"/>
  <c r="T101"/>
  <c r="V101"/>
  <c r="X101"/>
  <c r="R76" i="22"/>
  <c r="P76"/>
  <c r="T76"/>
  <c r="V76"/>
  <c r="O58" i="34"/>
  <c r="W44"/>
  <c r="W46"/>
  <c r="W47"/>
  <c r="W48"/>
  <c r="W50"/>
  <c r="BK230" i="38"/>
  <c r="X241"/>
  <c r="BK241"/>
  <c r="X198"/>
  <c r="AH64"/>
  <c r="AN188"/>
  <c r="AO52"/>
  <c r="AZ64"/>
  <c r="BD62"/>
  <c r="AH62"/>
  <c r="AS62"/>
  <c r="U55" i="34"/>
  <c r="Q55"/>
  <c r="AI37" i="38"/>
  <c r="AD64"/>
  <c r="AA110"/>
  <c r="BG110"/>
  <c r="AE110"/>
  <c r="BI110"/>
  <c r="AA106"/>
  <c r="AE106"/>
  <c r="AA102"/>
  <c r="BG102"/>
  <c r="AE102"/>
  <c r="AO27"/>
  <c r="BD27"/>
  <c r="BD56"/>
  <c r="AM27"/>
  <c r="AM56"/>
  <c r="AF27"/>
  <c r="AF56"/>
  <c r="W27"/>
  <c r="AZ27"/>
  <c r="AZ56"/>
  <c r="Q27"/>
  <c r="Q56"/>
  <c r="AX27"/>
  <c r="AQ27"/>
  <c r="AB18"/>
  <c r="AB49"/>
  <c r="AQ18"/>
  <c r="AQ49"/>
  <c r="BD18"/>
  <c r="BD49"/>
  <c r="AO18"/>
  <c r="AO49"/>
  <c r="AH18"/>
  <c r="AS18"/>
  <c r="BJ18"/>
  <c r="Q18"/>
  <c r="U18"/>
  <c r="U49"/>
  <c r="AM18"/>
  <c r="AD18"/>
  <c r="BC163"/>
  <c r="AW163"/>
  <c r="BA163"/>
  <c r="R93" i="30"/>
  <c r="P93"/>
  <c r="T93"/>
  <c r="V93"/>
  <c r="R84" i="22"/>
  <c r="P84"/>
  <c r="T84"/>
  <c r="V84"/>
  <c r="S66" i="38"/>
  <c r="AO64"/>
  <c r="S63"/>
  <c r="S62"/>
  <c r="S61"/>
  <c r="X61"/>
  <c r="S58"/>
  <c r="AR188"/>
  <c r="AT188"/>
  <c r="Y120"/>
  <c r="BF120"/>
  <c r="AM62"/>
  <c r="BE198"/>
  <c r="AD55"/>
  <c r="Z63"/>
  <c r="BF63"/>
  <c r="AI36"/>
  <c r="Z54"/>
  <c r="Y111"/>
  <c r="O47"/>
  <c r="AL140"/>
  <c r="AR140"/>
  <c r="AN140"/>
  <c r="AT140"/>
  <c r="BK140"/>
  <c r="P82"/>
  <c r="BG82"/>
  <c r="V82"/>
  <c r="BJ82"/>
  <c r="R82"/>
  <c r="BH82"/>
  <c r="P79"/>
  <c r="R79"/>
  <c r="V79"/>
  <c r="X79"/>
  <c r="BK79"/>
  <c r="BJ79"/>
  <c r="AZ214"/>
  <c r="X187"/>
  <c r="BK187"/>
  <c r="AK45"/>
  <c r="AI109"/>
  <c r="BK109"/>
  <c r="AX30"/>
  <c r="AV30"/>
  <c r="Q30"/>
  <c r="Q59"/>
  <c r="AX13"/>
  <c r="BC165"/>
  <c r="AW165"/>
  <c r="BE165"/>
  <c r="AW167"/>
  <c r="R95" i="30"/>
  <c r="P95"/>
  <c r="T95"/>
  <c r="R87"/>
  <c r="P87"/>
  <c r="T87"/>
  <c r="R86" i="22"/>
  <c r="P86"/>
  <c r="T86"/>
  <c r="R78"/>
  <c r="P78"/>
  <c r="T78"/>
  <c r="X78"/>
  <c r="S18" i="34"/>
  <c r="S49"/>
  <c r="Q18"/>
  <c r="Q49"/>
  <c r="U18"/>
  <c r="U49"/>
  <c r="S17"/>
  <c r="Q17"/>
  <c r="U17"/>
  <c r="X17"/>
  <c r="Q48"/>
  <c r="U48"/>
  <c r="S16"/>
  <c r="S47"/>
  <c r="Q16"/>
  <c r="U16"/>
  <c r="X16"/>
  <c r="U47"/>
  <c r="S15"/>
  <c r="S46"/>
  <c r="Q15"/>
  <c r="Q46"/>
  <c r="U15"/>
  <c r="U46"/>
  <c r="S14"/>
  <c r="S45"/>
  <c r="Q14"/>
  <c r="Q45"/>
  <c r="U14"/>
  <c r="U45"/>
  <c r="S13"/>
  <c r="Q13"/>
  <c r="Q44"/>
  <c r="U13"/>
  <c r="U19"/>
  <c r="T42"/>
  <c r="AN143" i="38"/>
  <c r="AN141"/>
  <c r="AN139"/>
  <c r="AN144"/>
  <c r="AL143"/>
  <c r="AR143"/>
  <c r="AT143"/>
  <c r="BK143"/>
  <c r="AL141"/>
  <c r="AT141"/>
  <c r="BK141"/>
  <c r="AL139"/>
  <c r="AT139"/>
  <c r="BK139"/>
  <c r="AZ52"/>
  <c r="AX56"/>
  <c r="AX18"/>
  <c r="AX49"/>
  <c r="U58" i="34"/>
  <c r="AU159" i="38"/>
  <c r="AW218"/>
  <c r="AX26"/>
  <c r="AX55"/>
  <c r="AV26"/>
  <c r="AV55"/>
  <c r="Q26"/>
  <c r="Q55"/>
  <c r="AX17"/>
  <c r="AX48"/>
  <c r="R99" i="30"/>
  <c r="P99"/>
  <c r="T99"/>
  <c r="R91"/>
  <c r="P91"/>
  <c r="T91"/>
  <c r="R90" i="22"/>
  <c r="P90"/>
  <c r="T90"/>
  <c r="R82"/>
  <c r="P82"/>
  <c r="T82"/>
  <c r="R101" i="29"/>
  <c r="P101"/>
  <c r="T101"/>
  <c r="X101"/>
  <c r="R94" i="34"/>
  <c r="P94"/>
  <c r="T94"/>
  <c r="AT36" i="38"/>
  <c r="BE36"/>
  <c r="BK36"/>
  <c r="AT35"/>
  <c r="BE29"/>
  <c r="AX211"/>
  <c r="AW217"/>
  <c r="AW219"/>
  <c r="AX53"/>
  <c r="AX23"/>
  <c r="AX14"/>
  <c r="AV14"/>
  <c r="BE14"/>
  <c r="Q56" i="34"/>
  <c r="AV61" i="38"/>
  <c r="BF61"/>
  <c r="BC167"/>
  <c r="R97" i="30"/>
  <c r="P97"/>
  <c r="T97"/>
  <c r="R89"/>
  <c r="P89"/>
  <c r="T89"/>
  <c r="R88" i="22"/>
  <c r="P88"/>
  <c r="T88"/>
  <c r="R80"/>
  <c r="P80"/>
  <c r="T80"/>
  <c r="R98" i="29"/>
  <c r="P98"/>
  <c r="T98"/>
  <c r="R92" i="34"/>
  <c r="P92"/>
  <c r="P96"/>
  <c r="T92"/>
  <c r="BB45" i="38"/>
  <c r="BE157"/>
  <c r="BK157"/>
  <c r="U53" i="34"/>
  <c r="Q53"/>
  <c r="T86"/>
  <c r="P85"/>
  <c r="T84"/>
  <c r="X84"/>
  <c r="P83"/>
  <c r="R83"/>
  <c r="T82"/>
  <c r="P81"/>
  <c r="T80"/>
  <c r="X80"/>
  <c r="P79"/>
  <c r="R79"/>
  <c r="X79"/>
  <c r="T78"/>
  <c r="P77"/>
  <c r="R77"/>
  <c r="T76"/>
  <c r="P75"/>
  <c r="P87"/>
  <c r="P121"/>
  <c r="R99" i="29"/>
  <c r="W29" i="34"/>
  <c r="W28"/>
  <c r="W57"/>
  <c r="W27"/>
  <c r="W56"/>
  <c r="W26"/>
  <c r="W55"/>
  <c r="W25"/>
  <c r="W54"/>
  <c r="W24"/>
  <c r="W53"/>
  <c r="W23"/>
  <c r="R85"/>
  <c r="R81"/>
  <c r="R75"/>
  <c r="AV37" i="38"/>
  <c r="BF37"/>
  <c r="Z30" i="34"/>
  <c r="Z26"/>
  <c r="Z55"/>
  <c r="BI125" i="38"/>
  <c r="CJ52" i="24"/>
  <c r="AI100" i="34"/>
  <c r="AX57" i="38"/>
  <c r="Q164" i="34"/>
  <c r="X14" i="30"/>
  <c r="X25" i="22"/>
  <c r="BB61" i="38"/>
  <c r="BI61"/>
  <c r="BI34"/>
  <c r="W48" i="22"/>
  <c r="FS19" i="25"/>
  <c r="BU15" i="24"/>
  <c r="BF16"/>
  <c r="U49" i="22"/>
  <c r="EI21" i="25"/>
  <c r="EG21"/>
  <c r="BU14" i="24"/>
  <c r="X65" i="34"/>
  <c r="BM19" i="25"/>
  <c r="Q48" i="22"/>
  <c r="S48"/>
  <c r="BO19" i="25"/>
  <c r="BQ19"/>
  <c r="AE167" i="34"/>
  <c r="AF164"/>
  <c r="T167"/>
  <c r="T169"/>
  <c r="T170"/>
  <c r="T198"/>
  <c r="AQ16" i="24"/>
  <c r="CW21" i="25"/>
  <c r="W49" i="22"/>
  <c r="FQ21" i="25"/>
  <c r="BU16" i="24"/>
  <c r="U56" i="29"/>
  <c r="U45"/>
  <c r="Q56" i="30"/>
  <c r="CW19" i="25"/>
  <c r="AQ15" i="24"/>
  <c r="CJ15"/>
  <c r="AG167" i="34"/>
  <c r="AH164"/>
  <c r="V168"/>
  <c r="AV66" i="38"/>
  <c r="BF39"/>
  <c r="X139" i="22"/>
  <c r="AX44" i="38"/>
  <c r="AX52"/>
  <c r="AU169"/>
  <c r="BF159"/>
  <c r="BG79"/>
  <c r="AI63"/>
  <c r="AD49"/>
  <c r="AH49"/>
  <c r="BK198"/>
  <c r="C14" i="36"/>
  <c r="C13"/>
  <c r="M36" i="24"/>
  <c r="P104" i="25"/>
  <c r="P108"/>
  <c r="N102" i="22"/>
  <c r="BI188" i="38"/>
  <c r="AQ14" i="24"/>
  <c r="AT138" i="38"/>
  <c r="BK138"/>
  <c r="Q47" i="22"/>
  <c r="AB14" i="24"/>
  <c r="BM17" i="25"/>
  <c r="U45" i="22"/>
  <c r="EI13" i="25"/>
  <c r="X23" i="30"/>
  <c r="Q52"/>
  <c r="BF11" i="24"/>
  <c r="Q46" i="30"/>
  <c r="BJ188" i="38"/>
  <c r="O55" i="22"/>
  <c r="FQ15" i="25"/>
  <c r="BU13" i="24"/>
  <c r="P80" i="29"/>
  <c r="Q77"/>
  <c r="S52" i="22"/>
  <c r="X30" i="34"/>
  <c r="BE23" i="38"/>
  <c r="BK142"/>
  <c r="Q18" i="29"/>
  <c r="BK181" i="38"/>
  <c r="X17" i="30"/>
  <c r="AH164" i="29"/>
  <c r="BG18" i="38"/>
  <c r="W56"/>
  <c r="BG100"/>
  <c r="X109" i="30"/>
  <c r="U43"/>
  <c r="Q52" i="29"/>
  <c r="W43"/>
  <c r="W18"/>
  <c r="Q45" i="22"/>
  <c r="BM13" i="25"/>
  <c r="BO13"/>
  <c r="BQ13"/>
  <c r="AB12" i="24"/>
  <c r="Y121" i="34"/>
  <c r="W54" i="29"/>
  <c r="X12" i="22"/>
  <c r="Q19"/>
  <c r="N121" i="34"/>
  <c r="U46" i="22"/>
  <c r="EI15" i="25"/>
  <c r="EG15"/>
  <c r="BF13" i="24"/>
  <c r="V80" i="29"/>
  <c r="AE17" i="25"/>
  <c r="AG17"/>
  <c r="Q40" i="22"/>
  <c r="BH18" i="38"/>
  <c r="AI114" i="34"/>
  <c r="X16" i="29"/>
  <c r="AV64" i="38"/>
  <c r="AV59"/>
  <c r="Z59" i="34"/>
  <c r="BH79" i="38"/>
  <c r="Y169"/>
  <c r="BF111"/>
  <c r="X63"/>
  <c r="AM49"/>
  <c r="AQ56"/>
  <c r="BI27"/>
  <c r="X17" i="29"/>
  <c r="Q48"/>
  <c r="U43"/>
  <c r="S18"/>
  <c r="Q58" i="30"/>
  <c r="O43"/>
  <c r="W141" i="22"/>
  <c r="GM35" i="25"/>
  <c r="V31" i="26"/>
  <c r="E18" i="23"/>
  <c r="I18"/>
  <c r="J28" i="36"/>
  <c r="CK54" i="24"/>
  <c r="Q46" i="22"/>
  <c r="AB13" i="24"/>
  <c r="AG99" i="25"/>
  <c r="O52" i="22"/>
  <c r="W52"/>
  <c r="X52"/>
  <c r="X13" i="34"/>
  <c r="AI62" i="38"/>
  <c r="BS187"/>
  <c r="GM45" i="25"/>
  <c r="AS49" i="38"/>
  <c r="AO56"/>
  <c r="BG106"/>
  <c r="BG104"/>
  <c r="CW11" i="25"/>
  <c r="S19" i="22"/>
  <c r="N113" i="30"/>
  <c r="X26" i="29"/>
  <c r="X26" i="30"/>
  <c r="U47" i="22"/>
  <c r="EI17" i="25"/>
  <c r="N113" i="29"/>
  <c r="S141" i="22"/>
  <c r="BU12" i="24"/>
  <c r="BV17"/>
  <c r="Q55" i="29"/>
  <c r="X55"/>
  <c r="M13" i="24"/>
  <c r="CJ13"/>
  <c r="T80" i="29"/>
  <c r="BH188" i="38"/>
  <c r="U40" i="22"/>
  <c r="J12" i="36"/>
  <c r="E16" i="23"/>
  <c r="I16"/>
  <c r="CK35" i="24"/>
  <c r="V25" i="26"/>
  <c r="GM13" i="25"/>
  <c r="AM140" i="34"/>
  <c r="X100" i="22"/>
  <c r="Q39" i="30"/>
  <c r="X188" i="38"/>
  <c r="BK188"/>
  <c r="CY19" i="25"/>
  <c r="DA19"/>
  <c r="AQ17" i="24"/>
  <c r="AB17"/>
  <c r="BF169" i="38"/>
  <c r="E22" i="26"/>
  <c r="R108" i="25"/>
  <c r="F30" i="27"/>
  <c r="AD30"/>
  <c r="AZ54" i="38"/>
  <c r="BB66"/>
  <c r="AX63"/>
  <c r="BG63"/>
  <c r="BG36"/>
  <c r="P82" i="29"/>
  <c r="AX61" i="38"/>
  <c r="BG34"/>
  <c r="BE34"/>
  <c r="AV44"/>
  <c r="AI15" i="34"/>
  <c r="Z46"/>
  <c r="AI46"/>
  <c r="AT63" i="38"/>
  <c r="BJ63"/>
  <c r="BG38"/>
  <c r="BF16"/>
  <c r="AV47"/>
  <c r="BB47"/>
  <c r="BE47"/>
  <c r="BE16"/>
  <c r="AI13" i="34"/>
  <c r="Z44"/>
  <c r="BG61" i="38"/>
  <c r="BG119"/>
  <c r="BG78"/>
  <c r="BG76"/>
  <c r="R97" i="22"/>
  <c r="X97"/>
  <c r="T111" i="30"/>
  <c r="X111"/>
  <c r="P106"/>
  <c r="T106"/>
  <c r="X106"/>
  <c r="R110" i="29"/>
  <c r="X110"/>
  <c r="T109"/>
  <c r="AC119" i="34"/>
  <c r="AC115"/>
  <c r="AI115"/>
  <c r="V102" i="30"/>
  <c r="X102"/>
  <c r="V98"/>
  <c r="T92"/>
  <c r="V92"/>
  <c r="X92"/>
  <c r="R77" i="22"/>
  <c r="T100" i="29"/>
  <c r="V86" i="34"/>
  <c r="V78"/>
  <c r="V76"/>
  <c r="V85"/>
  <c r="V87"/>
  <c r="FS21" i="25"/>
  <c r="P42" i="22"/>
  <c r="U62" i="30"/>
  <c r="S62"/>
  <c r="X62"/>
  <c r="Q60" i="29"/>
  <c r="S60"/>
  <c r="Q19" i="34"/>
  <c r="Q49" i="38"/>
  <c r="BH65"/>
  <c r="BE26"/>
  <c r="BE163"/>
  <c r="CJ53" i="24"/>
  <c r="U77" i="30"/>
  <c r="X85" i="22"/>
  <c r="CJ50" i="24"/>
  <c r="AZ99" i="25"/>
  <c r="P99" i="22"/>
  <c r="V99"/>
  <c r="T99"/>
  <c r="S62"/>
  <c r="X90" i="34"/>
  <c r="AI116"/>
  <c r="T96" i="22"/>
  <c r="P96"/>
  <c r="V96"/>
  <c r="X96"/>
  <c r="X99"/>
  <c r="X101"/>
  <c r="V101"/>
  <c r="V88" i="29"/>
  <c r="P88"/>
  <c r="T88"/>
  <c r="O60" i="30"/>
  <c r="U60"/>
  <c r="Q60"/>
  <c r="W60"/>
  <c r="X60"/>
  <c r="Q65"/>
  <c r="S65"/>
  <c r="X85" i="34"/>
  <c r="R109" i="29"/>
  <c r="AH16" i="34"/>
  <c r="AH47"/>
  <c r="AG119"/>
  <c r="AE101"/>
  <c r="AD16"/>
  <c r="AD47"/>
  <c r="AC117"/>
  <c r="AC101"/>
  <c r="AI101"/>
  <c r="AB16"/>
  <c r="AA119"/>
  <c r="AI119"/>
  <c r="AA117"/>
  <c r="Z162"/>
  <c r="AQ211" i="38"/>
  <c r="AK211"/>
  <c r="AF212"/>
  <c r="AF211"/>
  <c r="AF214"/>
  <c r="AB212"/>
  <c r="AA218"/>
  <c r="W212"/>
  <c r="Q212"/>
  <c r="P218"/>
  <c r="U30"/>
  <c r="U28"/>
  <c r="W25"/>
  <c r="S24"/>
  <c r="AD24"/>
  <c r="AO24"/>
  <c r="BH24"/>
  <c r="U15"/>
  <c r="U14"/>
  <c r="V94"/>
  <c r="V78"/>
  <c r="BJ78"/>
  <c r="T77"/>
  <c r="BI77"/>
  <c r="R76"/>
  <c r="AF28"/>
  <c r="AF57"/>
  <c r="AD53"/>
  <c r="AH17"/>
  <c r="BJ17"/>
  <c r="AD15"/>
  <c r="AD46"/>
  <c r="AG107"/>
  <c r="BJ107"/>
  <c r="AG99"/>
  <c r="BJ99"/>
  <c r="AS24"/>
  <c r="AO15"/>
  <c r="AO46"/>
  <c r="AR131"/>
  <c r="AR126"/>
  <c r="BJ126"/>
  <c r="AR124"/>
  <c r="AK24"/>
  <c r="Z66"/>
  <c r="AI66"/>
  <c r="Z24"/>
  <c r="AM30"/>
  <c r="AM28"/>
  <c r="AM57"/>
  <c r="AM17"/>
  <c r="Q17"/>
  <c r="AB17"/>
  <c r="BG17"/>
  <c r="AM15"/>
  <c r="AN127"/>
  <c r="BH127"/>
  <c r="AL125"/>
  <c r="AL124"/>
  <c r="AB24"/>
  <c r="AB14"/>
  <c r="Q14"/>
  <c r="BG14"/>
  <c r="AA107"/>
  <c r="BG107"/>
  <c r="AA105"/>
  <c r="Q25"/>
  <c r="P94"/>
  <c r="X94"/>
  <c r="BK94"/>
  <c r="P81"/>
  <c r="P77"/>
  <c r="P75"/>
  <c r="BB37"/>
  <c r="BB64"/>
  <c r="AY166"/>
  <c r="BA164"/>
  <c r="AY154"/>
  <c r="BH154"/>
  <c r="BC152"/>
  <c r="BJ152"/>
  <c r="BA151"/>
  <c r="BI151"/>
  <c r="AY150"/>
  <c r="AX37"/>
  <c r="AV24"/>
  <c r="AV53"/>
  <c r="AV17"/>
  <c r="BB17"/>
  <c r="BE17"/>
  <c r="AW154"/>
  <c r="AW151"/>
  <c r="AW149"/>
  <c r="BE149"/>
  <c r="BK149"/>
  <c r="AW147"/>
  <c r="R98" i="30"/>
  <c r="T91" i="22"/>
  <c r="X91"/>
  <c r="T83"/>
  <c r="V81"/>
  <c r="V100" i="29"/>
  <c r="T81" i="34"/>
  <c r="AQ212" i="38"/>
  <c r="AP218"/>
  <c r="AM211"/>
  <c r="AH211"/>
  <c r="AG217"/>
  <c r="Z211"/>
  <c r="S212"/>
  <c r="W211"/>
  <c r="W214"/>
  <c r="S211"/>
  <c r="O211"/>
  <c r="W28"/>
  <c r="W57"/>
  <c r="S25"/>
  <c r="X25"/>
  <c r="U17"/>
  <c r="W14"/>
  <c r="R81"/>
  <c r="BH81"/>
  <c r="R75"/>
  <c r="BH75"/>
  <c r="AH30"/>
  <c r="AH25"/>
  <c r="AD25"/>
  <c r="AD54"/>
  <c r="AF24"/>
  <c r="AF53"/>
  <c r="AD17"/>
  <c r="AD14"/>
  <c r="AC105"/>
  <c r="BH105"/>
  <c r="AC100"/>
  <c r="AI100"/>
  <c r="BK100"/>
  <c r="AS37"/>
  <c r="AQ30"/>
  <c r="AQ59"/>
  <c r="AQ28"/>
  <c r="AQ57"/>
  <c r="AS25"/>
  <c r="AS54"/>
  <c r="AO25"/>
  <c r="AO54"/>
  <c r="AQ17"/>
  <c r="AQ48"/>
  <c r="AQ15"/>
  <c r="AO14"/>
  <c r="AO45"/>
  <c r="AP127"/>
  <c r="Z14"/>
  <c r="Z45"/>
  <c r="O14"/>
  <c r="O45"/>
  <c r="Q45"/>
  <c r="S14"/>
  <c r="S45"/>
  <c r="U45"/>
  <c r="W45"/>
  <c r="X45"/>
  <c r="AM25"/>
  <c r="AM54"/>
  <c r="AB28"/>
  <c r="AB48"/>
  <c r="AB15"/>
  <c r="AB46"/>
  <c r="Q28"/>
  <c r="BB19"/>
  <c r="BA154"/>
  <c r="BI154"/>
  <c r="AY147"/>
  <c r="BH147"/>
  <c r="P83" i="22"/>
  <c r="AH64" i="34"/>
  <c r="T107" i="30"/>
  <c r="AH14" i="34"/>
  <c r="AE107"/>
  <c r="AD14"/>
  <c r="AC107"/>
  <c r="AI107"/>
  <c r="AS212" i="38"/>
  <c r="AR218"/>
  <c r="AM212"/>
  <c r="AS211"/>
  <c r="AO211"/>
  <c r="AN217"/>
  <c r="AH212"/>
  <c r="AG218"/>
  <c r="AD212"/>
  <c r="AC218"/>
  <c r="AC219"/>
  <c r="W30"/>
  <c r="S30"/>
  <c r="S59"/>
  <c r="U24"/>
  <c r="W15"/>
  <c r="S15"/>
  <c r="BH14"/>
  <c r="R78"/>
  <c r="X78"/>
  <c r="BK78"/>
  <c r="V76"/>
  <c r="X76"/>
  <c r="BK76"/>
  <c r="AF14"/>
  <c r="AC99"/>
  <c r="BH99"/>
  <c r="AQ24"/>
  <c r="AN126"/>
  <c r="AK66"/>
  <c r="Z23"/>
  <c r="Z52"/>
  <c r="Z17"/>
  <c r="AI17"/>
  <c r="Z15"/>
  <c r="BF15"/>
  <c r="O28"/>
  <c r="BF28"/>
  <c r="O23"/>
  <c r="BF23"/>
  <c r="AM29"/>
  <c r="AM58"/>
  <c r="Q15"/>
  <c r="BC166"/>
  <c r="BE166"/>
  <c r="AY152"/>
  <c r="BH152"/>
  <c r="BC150"/>
  <c r="BJ150"/>
  <c r="BC148"/>
  <c r="BJ148"/>
  <c r="AY148"/>
  <c r="AY159"/>
  <c r="BH159"/>
  <c r="O57"/>
  <c r="S46"/>
  <c r="W59"/>
  <c r="AH59"/>
  <c r="AR217"/>
  <c r="AH45" i="34"/>
  <c r="AV45" i="38"/>
  <c r="AD45"/>
  <c r="AL217"/>
  <c r="AJ217"/>
  <c r="AP217"/>
  <c r="AT217"/>
  <c r="AQ46"/>
  <c r="U48"/>
  <c r="R217"/>
  <c r="S214"/>
  <c r="AH214"/>
  <c r="BG151"/>
  <c r="AX64"/>
  <c r="BG64"/>
  <c r="BG37"/>
  <c r="BG75"/>
  <c r="Q54"/>
  <c r="AB53"/>
  <c r="AM59"/>
  <c r="BJ124"/>
  <c r="AO53"/>
  <c r="BH76"/>
  <c r="U57"/>
  <c r="AE217"/>
  <c r="AB47" i="34"/>
  <c r="AI16"/>
  <c r="X81" i="22"/>
  <c r="Z48" i="38"/>
  <c r="AQ53"/>
  <c r="U53"/>
  <c r="BH100"/>
  <c r="N217"/>
  <c r="BF211"/>
  <c r="Y217"/>
  <c r="BF217"/>
  <c r="BI37"/>
  <c r="AB45"/>
  <c r="AK53"/>
  <c r="BJ94"/>
  <c r="W54"/>
  <c r="V218"/>
  <c r="BJ212"/>
  <c r="X88" i="29"/>
  <c r="X107" i="30"/>
  <c r="X62" i="22"/>
  <c r="X81" i="34"/>
  <c r="Q46" i="38"/>
  <c r="Z46"/>
  <c r="BH126"/>
  <c r="W46"/>
  <c r="AD214"/>
  <c r="Q48"/>
  <c r="AB57"/>
  <c r="BI127"/>
  <c r="AS64"/>
  <c r="AT37"/>
  <c r="AD48"/>
  <c r="R218"/>
  <c r="R219"/>
  <c r="R220"/>
  <c r="R248"/>
  <c r="BG147"/>
  <c r="BG81"/>
  <c r="BG125"/>
  <c r="AM48"/>
  <c r="BJ131"/>
  <c r="AT131"/>
  <c r="BK131"/>
  <c r="S53"/>
  <c r="AA120" i="34"/>
  <c r="X60" i="29"/>
  <c r="AF45" i="38"/>
  <c r="AD45" i="34"/>
  <c r="AH54" i="38"/>
  <c r="S54"/>
  <c r="BJ211"/>
  <c r="X98" i="30"/>
  <c r="BG154" i="38"/>
  <c r="BH150"/>
  <c r="BE150"/>
  <c r="BK150"/>
  <c r="BG77"/>
  <c r="BG105"/>
  <c r="BG124"/>
  <c r="AM46"/>
  <c r="Z53"/>
  <c r="AS53"/>
  <c r="AH48"/>
  <c r="U46"/>
  <c r="U59"/>
  <c r="Y168" i="34"/>
  <c r="Z164"/>
  <c r="AF19"/>
  <c r="AE42"/>
  <c r="P101" i="22"/>
  <c r="D15" i="36"/>
  <c r="X76" i="34"/>
  <c r="AT64" i="38"/>
  <c r="BJ54"/>
  <c r="BH217"/>
  <c r="G15" i="36"/>
  <c r="BU37" i="24"/>
  <c r="FD106" i="25"/>
  <c r="BE52" i="38"/>
  <c r="O47" i="30"/>
  <c r="O18"/>
  <c r="R112" i="29"/>
  <c r="X107"/>
  <c r="AX40" i="38"/>
  <c r="BG39"/>
  <c r="AX66"/>
  <c r="BE66"/>
  <c r="AB59"/>
  <c r="BG30"/>
  <c r="AI24" i="34"/>
  <c r="Z53"/>
  <c r="AI53"/>
  <c r="X57"/>
  <c r="BD64" i="38"/>
  <c r="BJ64"/>
  <c r="BJ37"/>
  <c r="BE64"/>
  <c r="BI64"/>
  <c r="FU19" i="25"/>
  <c r="AY219" i="38"/>
  <c r="AY220"/>
  <c r="AY248"/>
  <c r="T31" i="26"/>
  <c r="N80" i="30"/>
  <c r="AT61" i="38"/>
  <c r="O59"/>
  <c r="AB52"/>
  <c r="T89" i="22"/>
  <c r="BH54" i="38"/>
  <c r="X15" i="30"/>
  <c r="S57" i="29"/>
  <c r="GH37" i="25"/>
  <c r="DT99"/>
  <c r="T28" i="26"/>
  <c r="X65" i="22"/>
  <c r="O48" i="30"/>
  <c r="AA103" i="34"/>
  <c r="AI103"/>
  <c r="R85" i="38"/>
  <c r="BH85"/>
  <c r="Z47" i="34"/>
  <c r="X65" i="30"/>
  <c r="BJ48" i="38"/>
  <c r="BH25"/>
  <c r="BG149"/>
  <c r="AR219"/>
  <c r="BG28"/>
  <c r="BH45"/>
  <c r="T101" i="22"/>
  <c r="W40" i="34"/>
  <c r="V42"/>
  <c r="X18"/>
  <c r="EK15" i="25"/>
  <c r="X83" i="34"/>
  <c r="BF26" i="38"/>
  <c r="U44" i="34"/>
  <c r="U50"/>
  <c r="Q47"/>
  <c r="S48"/>
  <c r="X48"/>
  <c r="BI62" i="38"/>
  <c r="V217"/>
  <c r="AZ19"/>
  <c r="AI107"/>
  <c r="BK107"/>
  <c r="AV48"/>
  <c r="AT127"/>
  <c r="BK127"/>
  <c r="BG94"/>
  <c r="Q57"/>
  <c r="BG57"/>
  <c r="BH78"/>
  <c r="AQ214"/>
  <c r="BI28"/>
  <c r="BE37"/>
  <c r="BK37"/>
  <c r="BB48"/>
  <c r="BH148"/>
  <c r="AS214"/>
  <c r="BD214"/>
  <c r="BJ214"/>
  <c r="X15"/>
  <c r="AM214"/>
  <c r="T112" i="30"/>
  <c r="BI17" i="38"/>
  <c r="BH211"/>
  <c r="AG219"/>
  <c r="BA168"/>
  <c r="AA111"/>
  <c r="AI24"/>
  <c r="X15" i="34"/>
  <c r="BD40" i="38"/>
  <c r="T112" i="29"/>
  <c r="BE38" i="38"/>
  <c r="BK38"/>
  <c r="BF64"/>
  <c r="AC15" i="25"/>
  <c r="FQ13"/>
  <c r="FU13"/>
  <c r="R80" i="29"/>
  <c r="R82"/>
  <c r="W40" i="22"/>
  <c r="BU25" i="24"/>
  <c r="X74" i="30"/>
  <c r="S18"/>
  <c r="U19" i="22"/>
  <c r="BF17" i="24"/>
  <c r="W164" i="34"/>
  <c r="AK164"/>
  <c r="U141" i="22"/>
  <c r="T147"/>
  <c r="T175"/>
  <c r="X13" i="30"/>
  <c r="X24" i="29"/>
  <c r="X28" i="22"/>
  <c r="X16"/>
  <c r="BB65" i="38"/>
  <c r="BI65"/>
  <c r="Z57" i="34"/>
  <c r="AI57"/>
  <c r="X88" i="22"/>
  <c r="AZ62" i="38"/>
  <c r="X95" i="30"/>
  <c r="AI65" i="38"/>
  <c r="AD164" i="34"/>
  <c r="X86" i="29"/>
  <c r="BD61" i="38"/>
  <c r="BJ61"/>
  <c r="BJ36"/>
  <c r="N167" i="34"/>
  <c r="X108" i="29"/>
  <c r="BQ99" i="25"/>
  <c r="CV39" i="27"/>
  <c r="BE61" i="38"/>
  <c r="BK61"/>
  <c r="EK19" i="25"/>
  <c r="GH41"/>
  <c r="U63" i="30"/>
  <c r="O45" i="29"/>
  <c r="M46" i="24"/>
  <c r="S62" i="34"/>
  <c r="X62"/>
  <c r="V108" i="30"/>
  <c r="V112"/>
  <c r="P92" i="29"/>
  <c r="O53" i="30"/>
  <c r="AB162" i="34"/>
  <c r="AC119" i="38"/>
  <c r="BH119"/>
  <c r="AN132"/>
  <c r="BH132"/>
  <c r="V85"/>
  <c r="BJ85"/>
  <c r="AO17"/>
  <c r="AW153"/>
  <c r="V83" i="22"/>
  <c r="X83"/>
  <c r="R95" i="34"/>
  <c r="R96"/>
  <c r="T93"/>
  <c r="V93"/>
  <c r="X93"/>
  <c r="X46" i="38"/>
  <c r="X54"/>
  <c r="X59"/>
  <c r="X81"/>
  <c r="BK81"/>
  <c r="AT211"/>
  <c r="FU21" i="25"/>
  <c r="X94" i="34"/>
  <c r="X99" i="30"/>
  <c r="S19" i="34"/>
  <c r="AB37" i="24"/>
  <c r="BE154" i="38"/>
  <c r="BK154"/>
  <c r="AE218"/>
  <c r="AE219"/>
  <c r="AE220"/>
  <c r="AE248"/>
  <c r="X30"/>
  <c r="BJ218"/>
  <c r="AI53"/>
  <c r="BF14"/>
  <c r="O52"/>
  <c r="BF52"/>
  <c r="AH19" i="34"/>
  <c r="AG42"/>
  <c r="BF45" i="38"/>
  <c r="BJ25"/>
  <c r="AR144"/>
  <c r="AC120" i="34"/>
  <c r="BH61" i="38"/>
  <c r="O46" i="30"/>
  <c r="X46"/>
  <c r="X82" i="38"/>
  <c r="BK82"/>
  <c r="V169" i="34"/>
  <c r="AE169"/>
  <c r="W47" i="22"/>
  <c r="FS17" i="25"/>
  <c r="FU17"/>
  <c r="BF25" i="38"/>
  <c r="X75" i="29"/>
  <c r="X90" i="22"/>
  <c r="X91" i="30"/>
  <c r="BE55" i="38"/>
  <c r="AV65"/>
  <c r="BF65"/>
  <c r="BH62"/>
  <c r="AV62"/>
  <c r="BF62"/>
  <c r="X64" i="34"/>
  <c r="S40"/>
  <c r="X66"/>
  <c r="T25" i="26"/>
  <c r="AH65" i="34"/>
  <c r="AI65"/>
  <c r="P91" i="29"/>
  <c r="V96"/>
  <c r="X96"/>
  <c r="O44" i="30"/>
  <c r="AC99" i="34"/>
  <c r="AN133" i="38"/>
  <c r="BH133"/>
  <c r="Z29"/>
  <c r="Z58"/>
  <c r="AB29"/>
  <c r="AK54"/>
  <c r="BC151"/>
  <c r="BJ151"/>
  <c r="P89" i="22"/>
  <c r="X89"/>
  <c r="AB30" i="34"/>
  <c r="BF37" i="24"/>
  <c r="DT106" i="25"/>
  <c r="F15" i="36"/>
  <c r="W52" i="34"/>
  <c r="X23"/>
  <c r="AX59" i="38"/>
  <c r="BG59"/>
  <c r="BE30"/>
  <c r="U58" i="29"/>
  <c r="U39"/>
  <c r="W39" i="30"/>
  <c r="W55"/>
  <c r="X55"/>
  <c r="S52"/>
  <c r="S39"/>
  <c r="BM15" i="25"/>
  <c r="X14" i="22"/>
  <c r="Q54" i="30"/>
  <c r="Q67"/>
  <c r="X25"/>
  <c r="O49" i="22"/>
  <c r="X17"/>
  <c r="AS65" i="38"/>
  <c r="BJ38"/>
  <c r="AZ106" i="25"/>
  <c r="BG212" i="38"/>
  <c r="AL218"/>
  <c r="BJ76"/>
  <c r="BG15"/>
  <c r="BH15"/>
  <c r="Q49" i="30"/>
  <c r="X24" i="34"/>
  <c r="AE170"/>
  <c r="AE198"/>
  <c r="X76" i="22"/>
  <c r="X45" i="34"/>
  <c r="Q18" i="30"/>
  <c r="P41"/>
  <c r="AI110" i="34"/>
  <c r="BO15" i="25"/>
  <c r="BI106" i="38"/>
  <c r="AI106"/>
  <c r="BK106"/>
  <c r="U47" i="30"/>
  <c r="X47"/>
  <c r="X16"/>
  <c r="U18"/>
  <c r="S47" i="22"/>
  <c r="CY17" i="25"/>
  <c r="CW17"/>
  <c r="S52" i="29"/>
  <c r="S39"/>
  <c r="O18"/>
  <c r="O46"/>
  <c r="O59" i="22"/>
  <c r="X59"/>
  <c r="X30"/>
  <c r="AZ53" i="38"/>
  <c r="AZ40"/>
  <c r="BF14" i="24"/>
  <c r="CJ14"/>
  <c r="X52" i="34"/>
  <c r="X93" i="30"/>
  <c r="BJ49" i="38"/>
  <c r="X14" i="34"/>
  <c r="X49"/>
  <c r="BD68" i="38"/>
  <c r="W58" i="34"/>
  <c r="X58"/>
  <c r="X29"/>
  <c r="AX45" i="38"/>
  <c r="AX19"/>
  <c r="AW42"/>
  <c r="BE211"/>
  <c r="AX214"/>
  <c r="S53" i="22"/>
  <c r="S40"/>
  <c r="R42"/>
  <c r="Q39" i="29"/>
  <c r="P41"/>
  <c r="Q58"/>
  <c r="Q67"/>
  <c r="EG17" i="25"/>
  <c r="EK17"/>
  <c r="S43" i="30"/>
  <c r="X12"/>
  <c r="X18"/>
  <c r="EG13" i="25"/>
  <c r="BF12" i="24"/>
  <c r="BG17"/>
  <c r="BM11" i="25"/>
  <c r="AB11" i="24"/>
  <c r="W46" i="22"/>
  <c r="FS15" i="25"/>
  <c r="FU15"/>
  <c r="W19" i="22"/>
  <c r="BU17" i="24"/>
  <c r="BV26"/>
  <c r="U54" i="30"/>
  <c r="U39"/>
  <c r="AC13" i="25"/>
  <c r="O45" i="22"/>
  <c r="M12" i="24"/>
  <c r="N17"/>
  <c r="X13" i="22"/>
  <c r="X19"/>
  <c r="CK17" i="24"/>
  <c r="BJ133" i="38"/>
  <c r="AT133"/>
  <c r="BK133"/>
  <c r="BG114"/>
  <c r="AY42"/>
  <c r="AT144"/>
  <c r="BK144"/>
  <c r="X75"/>
  <c r="BK75"/>
  <c r="R41" i="29"/>
  <c r="U49" i="30"/>
  <c r="X92" i="34"/>
  <c r="S44"/>
  <c r="X44"/>
  <c r="EK21" i="25"/>
  <c r="AT62" i="38"/>
  <c r="X47" i="29"/>
  <c r="U18"/>
  <c r="T41"/>
  <c r="X167" i="34"/>
  <c r="X26" i="22"/>
  <c r="BE58" i="38"/>
  <c r="EK99" i="25"/>
  <c r="FU99"/>
  <c r="GJ35"/>
  <c r="BO17"/>
  <c r="X47" i="22"/>
  <c r="BI102" i="38"/>
  <c r="AI102"/>
  <c r="BK102"/>
  <c r="BI104"/>
  <c r="AI104"/>
  <c r="BK104"/>
  <c r="AI108"/>
  <c r="BK108"/>
  <c r="BG108"/>
  <c r="AI118" i="34"/>
  <c r="AE120"/>
  <c r="X12" i="29"/>
  <c r="S43"/>
  <c r="X43"/>
  <c r="BG103" i="38"/>
  <c r="S67" i="29"/>
  <c r="AW220" i="38"/>
  <c r="AW248"/>
  <c r="X54" i="30"/>
  <c r="P170" i="34"/>
  <c r="P198"/>
  <c r="X98" i="29"/>
  <c r="X97" i="30"/>
  <c r="X82" i="22"/>
  <c r="X87" i="30"/>
  <c r="X62" i="38"/>
  <c r="O49" i="30"/>
  <c r="W67" i="29"/>
  <c r="X57" i="22"/>
  <c r="W68" i="34"/>
  <c r="V70"/>
  <c r="V72"/>
  <c r="CJ49" i="24"/>
  <c r="X63" i="22"/>
  <c r="AC109" i="34"/>
  <c r="AC111"/>
  <c r="AC121"/>
  <c r="AI44"/>
  <c r="BK34" i="38"/>
  <c r="R83" i="29"/>
  <c r="AG15" i="25"/>
  <c r="X14" i="29"/>
  <c r="X75" i="34"/>
  <c r="X80" i="22"/>
  <c r="S53" i="34"/>
  <c r="X53"/>
  <c r="Q40"/>
  <c r="P42"/>
  <c r="X84" i="22"/>
  <c r="BH49" i="38"/>
  <c r="R112" i="30"/>
  <c r="Z56" i="34"/>
  <c r="X61"/>
  <c r="Q141" i="22"/>
  <c r="DA15" i="25"/>
  <c r="F23" i="36"/>
  <c r="AZ63" i="38"/>
  <c r="BH63"/>
  <c r="AB16" i="24"/>
  <c r="CJ16"/>
  <c r="P83" i="30"/>
  <c r="BB63" i="38"/>
  <c r="BI63"/>
  <c r="S68" i="22"/>
  <c r="X45" i="30"/>
  <c r="X94"/>
  <c r="CC42" i="24"/>
  <c r="T46" i="26"/>
  <c r="W61" i="30"/>
  <c r="W67"/>
  <c r="X57" i="29"/>
  <c r="Z63" i="34"/>
  <c r="O63"/>
  <c r="X63"/>
  <c r="X94" i="29"/>
  <c r="AB64" i="34"/>
  <c r="AI64"/>
  <c r="AE109"/>
  <c r="AE99"/>
  <c r="AC114" i="38"/>
  <c r="BH114"/>
  <c r="AC103"/>
  <c r="BH103"/>
  <c r="AN129"/>
  <c r="AA115"/>
  <c r="P85"/>
  <c r="P83"/>
  <c r="O17"/>
  <c r="T77" i="34"/>
  <c r="X77"/>
  <c r="W49" i="29"/>
  <c r="Q68" i="34"/>
  <c r="X53" i="30"/>
  <c r="X52" i="29"/>
  <c r="CJ46" i="24"/>
  <c r="R101" i="22"/>
  <c r="E15" i="36"/>
  <c r="H15"/>
  <c r="AC115" i="38"/>
  <c r="BH115"/>
  <c r="AW158"/>
  <c r="AW156"/>
  <c r="P90" i="30"/>
  <c r="T88"/>
  <c r="X88"/>
  <c r="V86"/>
  <c r="R92" i="22"/>
  <c r="CJ104" i="25"/>
  <c r="CJ106"/>
  <c r="CJ108"/>
  <c r="AD23" i="34"/>
  <c r="AD52"/>
  <c r="T95"/>
  <c r="X95"/>
  <c r="X86"/>
  <c r="BE65" i="38"/>
  <c r="P83" i="29"/>
  <c r="AR17" i="24"/>
  <c r="X28" i="34"/>
  <c r="H28" i="36"/>
  <c r="W39" i="29"/>
  <c r="V41"/>
  <c r="X25" i="34"/>
  <c r="W18" i="30"/>
  <c r="V41"/>
  <c r="X161" i="34"/>
  <c r="X164"/>
  <c r="X48" i="22"/>
  <c r="AV54" i="38"/>
  <c r="BF54"/>
  <c r="X89" i="30"/>
  <c r="AL144" i="38"/>
  <c r="X86" i="22"/>
  <c r="BB214" i="38"/>
  <c r="BA220"/>
  <c r="BA248"/>
  <c r="AI64"/>
  <c r="BK64"/>
  <c r="AP144"/>
  <c r="AI106" i="34"/>
  <c r="O19" i="22"/>
  <c r="Z19"/>
  <c r="AR54" i="24"/>
  <c r="CJ54"/>
  <c r="AI102" i="34"/>
  <c r="AC169"/>
  <c r="AC170"/>
  <c r="AC198"/>
  <c r="S45" i="22"/>
  <c r="CY13" i="25"/>
  <c r="U68" i="34"/>
  <c r="T70"/>
  <c r="T72"/>
  <c r="P99" i="25"/>
  <c r="GJ13"/>
  <c r="U61" i="30"/>
  <c r="U67"/>
  <c r="T69"/>
  <c r="P95" i="29"/>
  <c r="R95"/>
  <c r="T91"/>
  <c r="V92"/>
  <c r="V103"/>
  <c r="V113"/>
  <c r="X90"/>
  <c r="X61" i="22"/>
  <c r="X61" i="29"/>
  <c r="AG117" i="34"/>
  <c r="AI117"/>
  <c r="AI120"/>
  <c r="T84" i="38"/>
  <c r="AH44"/>
  <c r="AG119"/>
  <c r="AG114"/>
  <c r="BJ114"/>
  <c r="AG103"/>
  <c r="BJ103"/>
  <c r="AG101"/>
  <c r="AE99"/>
  <c r="BI99"/>
  <c r="AS23"/>
  <c r="AS52"/>
  <c r="AN125"/>
  <c r="AK57"/>
  <c r="Z30"/>
  <c r="Z13"/>
  <c r="Z19"/>
  <c r="O24"/>
  <c r="AY167"/>
  <c r="AY168"/>
  <c r="AY169"/>
  <c r="BA148"/>
  <c r="BI148"/>
  <c r="V96" i="30"/>
  <c r="V87" i="22"/>
  <c r="X87"/>
  <c r="V79"/>
  <c r="AD27" i="34"/>
  <c r="AD56"/>
  <c r="AB14"/>
  <c r="AI14"/>
  <c r="V91"/>
  <c r="X91"/>
  <c r="R82"/>
  <c r="X82"/>
  <c r="R78"/>
  <c r="GM19" i="25"/>
  <c r="J15" i="36"/>
  <c r="CK37" i="24"/>
  <c r="BG49" i="38"/>
  <c r="BE44"/>
  <c r="AQ37" i="24"/>
  <c r="CJ37"/>
  <c r="GH19" i="25"/>
  <c r="X27" i="22"/>
  <c r="O56"/>
  <c r="E14" i="36"/>
  <c r="AQ36" i="24"/>
  <c r="R102" i="22"/>
  <c r="Z101"/>
  <c r="AR220" i="38"/>
  <c r="AR248"/>
  <c r="DA21" i="25"/>
  <c r="H23" i="36"/>
  <c r="V69" i="29"/>
  <c r="V71"/>
  <c r="X57" i="30"/>
  <c r="X45" i="29"/>
  <c r="BG111" i="38"/>
  <c r="X53" i="29"/>
  <c r="U67"/>
  <c r="X80" i="30"/>
  <c r="T82"/>
  <c r="T83"/>
  <c r="P112"/>
  <c r="Z112"/>
  <c r="X108"/>
  <c r="X112"/>
  <c r="X29"/>
  <c r="O58"/>
  <c r="X58"/>
  <c r="X54" i="22"/>
  <c r="X59" i="34"/>
  <c r="AA117" i="38"/>
  <c r="AE117"/>
  <c r="BI117"/>
  <c r="P95"/>
  <c r="R95"/>
  <c r="BH95"/>
  <c r="V95"/>
  <c r="BJ95"/>
  <c r="P93"/>
  <c r="V93"/>
  <c r="BJ93"/>
  <c r="P91"/>
  <c r="T91"/>
  <c r="BI91"/>
  <c r="P86"/>
  <c r="T86"/>
  <c r="P80"/>
  <c r="R80"/>
  <c r="BH80"/>
  <c r="V80"/>
  <c r="BJ80"/>
  <c r="V77"/>
  <c r="R77"/>
  <c r="AV212"/>
  <c r="U212"/>
  <c r="O212"/>
  <c r="Z212"/>
  <c r="AK212"/>
  <c r="AO212"/>
  <c r="AV27"/>
  <c r="AB27"/>
  <c r="O27"/>
  <c r="AK27"/>
  <c r="AD27"/>
  <c r="AD56"/>
  <c r="AH27"/>
  <c r="S27"/>
  <c r="AB26"/>
  <c r="AM26"/>
  <c r="AO26"/>
  <c r="AS26"/>
  <c r="AF26"/>
  <c r="S26"/>
  <c r="U26"/>
  <c r="AB25"/>
  <c r="AQ25"/>
  <c r="BB24"/>
  <c r="Q24"/>
  <c r="AM24"/>
  <c r="W24"/>
  <c r="AM23"/>
  <c r="AQ23"/>
  <c r="AD23"/>
  <c r="AH23"/>
  <c r="U23"/>
  <c r="AV18"/>
  <c r="O18"/>
  <c r="X18"/>
  <c r="AK18"/>
  <c r="AF18"/>
  <c r="Q16"/>
  <c r="AB16"/>
  <c r="AM16"/>
  <c r="AO16"/>
  <c r="AO47"/>
  <c r="AQ16"/>
  <c r="AQ47"/>
  <c r="BI47"/>
  <c r="AS16"/>
  <c r="AS47"/>
  <c r="AH16"/>
  <c r="AH47"/>
  <c r="S16"/>
  <c r="S19"/>
  <c r="W16"/>
  <c r="BD15"/>
  <c r="AS15"/>
  <c r="AQ14"/>
  <c r="AH14"/>
  <c r="AM13"/>
  <c r="AO13"/>
  <c r="AS13"/>
  <c r="AD13"/>
  <c r="AF13"/>
  <c r="AF44"/>
  <c r="U13"/>
  <c r="AW152"/>
  <c r="BA152"/>
  <c r="BI152"/>
  <c r="T90" i="30"/>
  <c r="R90"/>
  <c r="P77" i="22"/>
  <c r="V77"/>
  <c r="V92"/>
  <c r="O26" i="34"/>
  <c r="AB26"/>
  <c r="Z25"/>
  <c r="Z40"/>
  <c r="AD25"/>
  <c r="AG220" i="38"/>
  <c r="X14"/>
  <c r="AI99"/>
  <c r="AH50" i="34"/>
  <c r="BH46" i="38"/>
  <c r="X19" i="34"/>
  <c r="W68" i="22"/>
  <c r="V42"/>
  <c r="U49" i="29"/>
  <c r="R41" i="30"/>
  <c r="EK13" i="25"/>
  <c r="BQ17"/>
  <c r="S50" i="34"/>
  <c r="BJ62" i="38"/>
  <c r="X56" i="22"/>
  <c r="AG169" i="34"/>
  <c r="AG170"/>
  <c r="AG198"/>
  <c r="V82" i="29"/>
  <c r="V83"/>
  <c r="BC219" i="38"/>
  <c r="BC220"/>
  <c r="BC248"/>
  <c r="X13" i="29"/>
  <c r="X18"/>
  <c r="X43" i="30"/>
  <c r="BE54" i="38"/>
  <c r="BH26"/>
  <c r="BE63"/>
  <c r="BK63"/>
  <c r="BI25"/>
  <c r="P93" i="29"/>
  <c r="X93"/>
  <c r="P89"/>
  <c r="R91"/>
  <c r="T95"/>
  <c r="X95"/>
  <c r="T89"/>
  <c r="R92"/>
  <c r="X92"/>
  <c r="P109"/>
  <c r="X64" i="22"/>
  <c r="X63" i="30"/>
  <c r="AI63" i="34"/>
  <c r="AA105"/>
  <c r="T75" i="22"/>
  <c r="R100" i="29"/>
  <c r="X100"/>
  <c r="P99"/>
  <c r="X99"/>
  <c r="AL134" i="38"/>
  <c r="AP134"/>
  <c r="BI134"/>
  <c r="AR134"/>
  <c r="BJ134"/>
  <c r="AL132"/>
  <c r="AR132"/>
  <c r="BJ132"/>
  <c r="AL130"/>
  <c r="AN130"/>
  <c r="BH130"/>
  <c r="AR130"/>
  <c r="BJ130"/>
  <c r="AL128"/>
  <c r="AN128"/>
  <c r="BH128"/>
  <c r="AR128"/>
  <c r="AL126"/>
  <c r="AP126"/>
  <c r="BI126"/>
  <c r="AN124"/>
  <c r="AP124"/>
  <c r="BI124"/>
  <c r="AL123"/>
  <c r="AN123"/>
  <c r="AP123"/>
  <c r="AA118"/>
  <c r="AC118"/>
  <c r="BH118"/>
  <c r="AG118"/>
  <c r="BJ118"/>
  <c r="AA116"/>
  <c r="AC116"/>
  <c r="BH116"/>
  <c r="AG116"/>
  <c r="BJ116"/>
  <c r="AE116"/>
  <c r="AC110"/>
  <c r="AG110"/>
  <c r="BJ110"/>
  <c r="AE105"/>
  <c r="AG105"/>
  <c r="P92"/>
  <c r="R92"/>
  <c r="BH92"/>
  <c r="V92"/>
  <c r="BJ92"/>
  <c r="P90"/>
  <c r="R90"/>
  <c r="V90"/>
  <c r="AB211"/>
  <c r="Q211"/>
  <c r="U211"/>
  <c r="Q66"/>
  <c r="O66"/>
  <c r="BF66"/>
  <c r="AO66"/>
  <c r="AQ66"/>
  <c r="W66"/>
  <c r="U66"/>
  <c r="BI66"/>
  <c r="AD30"/>
  <c r="AS30"/>
  <c r="AF30"/>
  <c r="AK29"/>
  <c r="AO29"/>
  <c r="AS29"/>
  <c r="AF29"/>
  <c r="U29"/>
  <c r="AO28"/>
  <c r="AD28"/>
  <c r="AD57"/>
  <c r="S28"/>
  <c r="S57"/>
  <c r="X57"/>
  <c r="AW164"/>
  <c r="BC164"/>
  <c r="BC168"/>
  <c r="BA147"/>
  <c r="BC147"/>
  <c r="P96" i="30"/>
  <c r="R96"/>
  <c r="X96"/>
  <c r="P86"/>
  <c r="T86"/>
  <c r="T103"/>
  <c r="T113"/>
  <c r="P79" i="22"/>
  <c r="T79"/>
  <c r="X79"/>
  <c r="Z18" i="34"/>
  <c r="AB18"/>
  <c r="Z17"/>
  <c r="Z19"/>
  <c r="AD17"/>
  <c r="X28" i="38"/>
  <c r="BI57"/>
  <c r="U68" i="22"/>
  <c r="V146"/>
  <c r="V147"/>
  <c r="V175"/>
  <c r="X46" i="34"/>
  <c r="BE59" i="38"/>
  <c r="BG27"/>
  <c r="X48" i="30"/>
  <c r="X55" i="22"/>
  <c r="BQ21" i="25"/>
  <c r="BE217" i="38"/>
  <c r="P146" i="22"/>
  <c r="T82" i="29"/>
  <c r="T83"/>
  <c r="R146" i="22"/>
  <c r="Q44" i="29"/>
  <c r="BI16" i="38"/>
  <c r="AG19" i="25"/>
  <c r="O49" i="29"/>
  <c r="X66" i="22"/>
  <c r="X61" i="30"/>
  <c r="X65" i="29"/>
  <c r="T96" i="38"/>
  <c r="BI96"/>
  <c r="AB45" i="34"/>
  <c r="AS66" i="38"/>
  <c r="Z47"/>
  <c r="Q23"/>
  <c r="BG23"/>
  <c r="AV46"/>
  <c r="BE13"/>
  <c r="Z45" i="34"/>
  <c r="BG46" i="38"/>
  <c r="AP219"/>
  <c r="AP220"/>
  <c r="AE72" i="34"/>
  <c r="AC220" i="38"/>
  <c r="AG248"/>
  <c r="BG48"/>
  <c r="AI48"/>
  <c r="AI47" i="34"/>
  <c r="X46" i="29"/>
  <c r="S49"/>
  <c r="M17" i="24"/>
  <c r="CJ17"/>
  <c r="X44" i="30"/>
  <c r="S49"/>
  <c r="N169" i="34"/>
  <c r="X168"/>
  <c r="X169"/>
  <c r="X170"/>
  <c r="X198"/>
  <c r="O53" i="22"/>
  <c r="X24"/>
  <c r="O40"/>
  <c r="N42"/>
  <c r="O141"/>
  <c r="N144"/>
  <c r="X138"/>
  <c r="X141"/>
  <c r="O56" i="30"/>
  <c r="X56"/>
  <c r="X27"/>
  <c r="N81"/>
  <c r="O77"/>
  <c r="X75"/>
  <c r="X77"/>
  <c r="O51" i="29"/>
  <c r="O39"/>
  <c r="Z39"/>
  <c r="X22"/>
  <c r="O58"/>
  <c r="X58"/>
  <c r="X29"/>
  <c r="X27"/>
  <c r="O56"/>
  <c r="X56"/>
  <c r="O54"/>
  <c r="X54"/>
  <c r="X25"/>
  <c r="N80"/>
  <c r="O77"/>
  <c r="X74"/>
  <c r="X77"/>
  <c r="AV57" i="38"/>
  <c r="BE28"/>
  <c r="Q52"/>
  <c r="O56" i="34"/>
  <c r="X27"/>
  <c r="Z52"/>
  <c r="AI23"/>
  <c r="W49" i="30"/>
  <c r="DA13" i="25"/>
  <c r="X81" i="29"/>
  <c r="BU26" i="24"/>
  <c r="Q16" i="26"/>
  <c r="N41" i="29"/>
  <c r="Z18"/>
  <c r="X54" i="34"/>
  <c r="S68"/>
  <c r="R70"/>
  <c r="O58" i="22"/>
  <c r="X58"/>
  <c r="X29"/>
  <c r="O51" i="30"/>
  <c r="X22"/>
  <c r="X39"/>
  <c r="X41"/>
  <c r="O39"/>
  <c r="Y167" i="34"/>
  <c r="AI161"/>
  <c r="BF55" i="38"/>
  <c r="BG35"/>
  <c r="AX62"/>
  <c r="BE35"/>
  <c r="BK35"/>
  <c r="Z58" i="34"/>
  <c r="AI58"/>
  <c r="AI29"/>
  <c r="Z54"/>
  <c r="AI25"/>
  <c r="Z48"/>
  <c r="X48" i="29"/>
  <c r="X145" i="22"/>
  <c r="BI56" i="38"/>
  <c r="T42" i="22"/>
  <c r="BH64" i="38"/>
  <c r="AH28"/>
  <c r="AF15"/>
  <c r="W44" i="22"/>
  <c r="O44"/>
  <c r="U44"/>
  <c r="Q44"/>
  <c r="S44"/>
  <c r="X96" i="34"/>
  <c r="R42"/>
  <c r="AH68"/>
  <c r="AG70"/>
  <c r="AG72"/>
  <c r="AG120"/>
  <c r="AG121"/>
  <c r="AG152"/>
  <c r="AI30"/>
  <c r="AB59"/>
  <c r="AI59"/>
  <c r="BG29" i="38"/>
  <c r="AB58"/>
  <c r="BG58"/>
  <c r="AO48"/>
  <c r="BH17"/>
  <c r="AA168" i="34"/>
  <c r="AB164"/>
  <c r="AM164"/>
  <c r="BB50" i="38"/>
  <c r="BI48"/>
  <c r="BJ217"/>
  <c r="V219"/>
  <c r="V220"/>
  <c r="BG16"/>
  <c r="BE167"/>
  <c r="Q50" i="34"/>
  <c r="P70"/>
  <c r="V170"/>
  <c r="V198"/>
  <c r="BE48" i="38"/>
  <c r="BG153"/>
  <c r="BE153"/>
  <c r="BK153"/>
  <c r="X47" i="34"/>
  <c r="X50"/>
  <c r="R72"/>
  <c r="AK50"/>
  <c r="BF25" i="24"/>
  <c r="BG26"/>
  <c r="AI162" i="34"/>
  <c r="AI164"/>
  <c r="AI45"/>
  <c r="AI17"/>
  <c r="V103" i="30"/>
  <c r="V113"/>
  <c r="AE111" i="34"/>
  <c r="AE121"/>
  <c r="AE152"/>
  <c r="BE151" i="38"/>
  <c r="BK151"/>
  <c r="AT17"/>
  <c r="AK19" i="34"/>
  <c r="AQ26" i="24"/>
  <c r="BX24" i="27"/>
  <c r="CV24"/>
  <c r="K16" i="26"/>
  <c r="BJ101" i="38"/>
  <c r="AI101"/>
  <c r="BK101"/>
  <c r="O48"/>
  <c r="BF17"/>
  <c r="X17"/>
  <c r="BK17"/>
  <c r="BH129"/>
  <c r="AT129"/>
  <c r="BK129"/>
  <c r="AX50"/>
  <c r="BG45"/>
  <c r="BE45"/>
  <c r="BH28"/>
  <c r="E13" i="36"/>
  <c r="V96" i="34"/>
  <c r="V121"/>
  <c r="V152"/>
  <c r="AI103" i="38"/>
  <c r="BK103"/>
  <c r="AM120" i="34"/>
  <c r="CJ12" i="24"/>
  <c r="Z18" i="30"/>
  <c r="BE148" i="38"/>
  <c r="BK148"/>
  <c r="X46" i="22"/>
  <c r="R87" i="34"/>
  <c r="X78"/>
  <c r="X87"/>
  <c r="X121"/>
  <c r="Z59" i="38"/>
  <c r="Z40"/>
  <c r="Y42"/>
  <c r="BJ119"/>
  <c r="AI119"/>
  <c r="BK119"/>
  <c r="BG158"/>
  <c r="BE158"/>
  <c r="BK158"/>
  <c r="BG115"/>
  <c r="AI115"/>
  <c r="BK115"/>
  <c r="AB26" i="24"/>
  <c r="H16" i="26"/>
  <c r="AO24" i="27"/>
  <c r="BM24"/>
  <c r="AE13" i="25"/>
  <c r="AG13"/>
  <c r="X45" i="22"/>
  <c r="BJ65" i="38"/>
  <c r="AT65"/>
  <c r="X52" i="30"/>
  <c r="S67"/>
  <c r="T87" i="34"/>
  <c r="T41" i="30"/>
  <c r="T71"/>
  <c r="T158"/>
  <c r="T160"/>
  <c r="T162"/>
  <c r="P69"/>
  <c r="P71"/>
  <c r="Z44" i="38"/>
  <c r="BF44"/>
  <c r="BF13"/>
  <c r="BG156"/>
  <c r="BE156"/>
  <c r="BK156"/>
  <c r="X85"/>
  <c r="BK85"/>
  <c r="BG85"/>
  <c r="AZ68"/>
  <c r="AY70"/>
  <c r="AY72"/>
  <c r="AY200"/>
  <c r="BH53"/>
  <c r="V69" i="30"/>
  <c r="V71"/>
  <c r="V158"/>
  <c r="X49"/>
  <c r="BK65" i="38"/>
  <c r="P72" i="34"/>
  <c r="P152"/>
  <c r="AI109"/>
  <c r="AI99"/>
  <c r="T96"/>
  <c r="AK96"/>
  <c r="DA17" i="25"/>
  <c r="AQ25" i="24"/>
  <c r="AR26"/>
  <c r="O53" i="38"/>
  <c r="BF53"/>
  <c r="BF24"/>
  <c r="BH125"/>
  <c r="AT125"/>
  <c r="BK125"/>
  <c r="BI84"/>
  <c r="X84"/>
  <c r="BK84"/>
  <c r="BG83"/>
  <c r="X83"/>
  <c r="BK83"/>
  <c r="AC17" i="24"/>
  <c r="CJ11"/>
  <c r="AL219" i="38"/>
  <c r="AL220"/>
  <c r="AL248"/>
  <c r="BG218"/>
  <c r="AE21" i="25"/>
  <c r="AG21"/>
  <c r="X49" i="22"/>
  <c r="AI56" i="34"/>
  <c r="BF30" i="38"/>
  <c r="AI27" i="34"/>
  <c r="AB25" i="24"/>
  <c r="AC26"/>
  <c r="AI114" i="38"/>
  <c r="BK114"/>
  <c r="BQ15" i="25"/>
  <c r="X23" i="38"/>
  <c r="Q40"/>
  <c r="R147" i="22"/>
  <c r="DC55" i="25"/>
  <c r="P147" i="22"/>
  <c r="BS55" i="25"/>
  <c r="EM55"/>
  <c r="F9" i="36"/>
  <c r="AD48" i="34"/>
  <c r="AD50"/>
  <c r="AD19"/>
  <c r="AB49"/>
  <c r="AB19"/>
  <c r="BJ147" i="38"/>
  <c r="BC159"/>
  <c r="AO57"/>
  <c r="AT28"/>
  <c r="AF58"/>
  <c r="AI58"/>
  <c r="AI29"/>
  <c r="AO58"/>
  <c r="BH58"/>
  <c r="BH29"/>
  <c r="AF59"/>
  <c r="BI59"/>
  <c r="BI30"/>
  <c r="AD59"/>
  <c r="AI30"/>
  <c r="BK30"/>
  <c r="BH30"/>
  <c r="AT66"/>
  <c r="BH66"/>
  <c r="X66"/>
  <c r="BK66"/>
  <c r="BG66"/>
  <c r="P217"/>
  <c r="BG211"/>
  <c r="X211"/>
  <c r="Q214"/>
  <c r="BJ90"/>
  <c r="V96"/>
  <c r="BJ96"/>
  <c r="BG90"/>
  <c r="X90"/>
  <c r="P96"/>
  <c r="BG96"/>
  <c r="BJ105"/>
  <c r="AG111"/>
  <c r="BI116"/>
  <c r="AE120"/>
  <c r="BI120"/>
  <c r="AI118"/>
  <c r="BK118"/>
  <c r="BG118"/>
  <c r="BH123"/>
  <c r="AN135"/>
  <c r="BJ128"/>
  <c r="AR135"/>
  <c r="AT128"/>
  <c r="BK128"/>
  <c r="BG128"/>
  <c r="AT134"/>
  <c r="BK134"/>
  <c r="BG134"/>
  <c r="AI105" i="34"/>
  <c r="AI111"/>
  <c r="AI121"/>
  <c r="AA111"/>
  <c r="P112" i="29"/>
  <c r="Z112"/>
  <c r="X109"/>
  <c r="X112"/>
  <c r="X91"/>
  <c r="R103"/>
  <c r="R113"/>
  <c r="G9" i="36"/>
  <c r="FW55" i="25"/>
  <c r="BK99" i="38"/>
  <c r="AD40" i="34"/>
  <c r="AD54"/>
  <c r="AD68"/>
  <c r="AB40"/>
  <c r="AB55"/>
  <c r="AI26"/>
  <c r="G14" i="36"/>
  <c r="G13"/>
  <c r="BU36" i="24"/>
  <c r="FD104" i="25"/>
  <c r="FD108"/>
  <c r="V102" i="22"/>
  <c r="X90" i="30"/>
  <c r="R103"/>
  <c r="R113"/>
  <c r="U44" i="38"/>
  <c r="X13"/>
  <c r="BI13"/>
  <c r="U19"/>
  <c r="AI13"/>
  <c r="BH13"/>
  <c r="AD19"/>
  <c r="AD44"/>
  <c r="AO44"/>
  <c r="AO50"/>
  <c r="AO19"/>
  <c r="AH45"/>
  <c r="AI14"/>
  <c r="BJ14"/>
  <c r="AH19"/>
  <c r="AS46"/>
  <c r="BJ15"/>
  <c r="AT15"/>
  <c r="BJ16"/>
  <c r="W47"/>
  <c r="W50"/>
  <c r="W19"/>
  <c r="AM47"/>
  <c r="AT47"/>
  <c r="AT16"/>
  <c r="Q47"/>
  <c r="X16"/>
  <c r="Q19"/>
  <c r="AK49"/>
  <c r="AT18"/>
  <c r="AK19"/>
  <c r="BE18"/>
  <c r="AV49"/>
  <c r="BE49"/>
  <c r="BJ23"/>
  <c r="AH52"/>
  <c r="BJ52"/>
  <c r="AQ52"/>
  <c r="AQ40"/>
  <c r="W53"/>
  <c r="W40"/>
  <c r="BJ24"/>
  <c r="Q53"/>
  <c r="BG24"/>
  <c r="X24"/>
  <c r="AQ54"/>
  <c r="AT25"/>
  <c r="BI26"/>
  <c r="U55"/>
  <c r="AF55"/>
  <c r="AF40"/>
  <c r="AO55"/>
  <c r="AO40"/>
  <c r="AB55"/>
  <c r="BG26"/>
  <c r="AI26"/>
  <c r="AH56"/>
  <c r="BJ56"/>
  <c r="BJ27"/>
  <c r="AK56"/>
  <c r="AT27"/>
  <c r="AK40"/>
  <c r="AJ42"/>
  <c r="AB56"/>
  <c r="AI27"/>
  <c r="AO214"/>
  <c r="AN218"/>
  <c r="BH212"/>
  <c r="Y218"/>
  <c r="Z214"/>
  <c r="AI212"/>
  <c r="T218"/>
  <c r="BI218"/>
  <c r="BI212"/>
  <c r="BH77"/>
  <c r="R87"/>
  <c r="X77"/>
  <c r="BG80"/>
  <c r="X80"/>
  <c r="BK80"/>
  <c r="P87"/>
  <c r="X86"/>
  <c r="BK86"/>
  <c r="BG86"/>
  <c r="X91"/>
  <c r="BK91"/>
  <c r="BG91"/>
  <c r="BG93"/>
  <c r="X93"/>
  <c r="BK93"/>
  <c r="AY250"/>
  <c r="AY208"/>
  <c r="CL108" i="25"/>
  <c r="BX30" i="27"/>
  <c r="CV30"/>
  <c r="K22" i="26"/>
  <c r="BJ66" i="38"/>
  <c r="AC120"/>
  <c r="BH120"/>
  <c r="T103" i="29"/>
  <c r="T113"/>
  <c r="BJ47" i="38"/>
  <c r="AV19"/>
  <c r="BF46"/>
  <c r="AV50"/>
  <c r="BF47"/>
  <c r="Z50"/>
  <c r="X44" i="29"/>
  <c r="Q49"/>
  <c r="P69"/>
  <c r="P71"/>
  <c r="Y42" i="34"/>
  <c r="AM19"/>
  <c r="AI18"/>
  <c r="AI19"/>
  <c r="Z49"/>
  <c r="AI49"/>
  <c r="X86" i="30"/>
  <c r="X103"/>
  <c r="X113"/>
  <c r="P103"/>
  <c r="BI147" i="38"/>
  <c r="BE147"/>
  <c r="BA159"/>
  <c r="AW168"/>
  <c r="BE164"/>
  <c r="BE168"/>
  <c r="U58"/>
  <c r="X29"/>
  <c r="BK29"/>
  <c r="BI29"/>
  <c r="AS58"/>
  <c r="BJ58"/>
  <c r="BJ29"/>
  <c r="AK58"/>
  <c r="BF29"/>
  <c r="AT29"/>
  <c r="AS59"/>
  <c r="BJ30"/>
  <c r="AT30"/>
  <c r="U214"/>
  <c r="T217"/>
  <c r="BI211"/>
  <c r="AA217"/>
  <c r="AI211"/>
  <c r="AI214"/>
  <c r="AB214"/>
  <c r="BH90"/>
  <c r="R96"/>
  <c r="BH96"/>
  <c r="BG92"/>
  <c r="X92"/>
  <c r="BK92"/>
  <c r="AE111"/>
  <c r="BI105"/>
  <c r="AI105"/>
  <c r="BK105"/>
  <c r="AC111"/>
  <c r="BH110"/>
  <c r="AI110"/>
  <c r="BK110"/>
  <c r="AA120"/>
  <c r="AI116"/>
  <c r="BG116"/>
  <c r="BI123"/>
  <c r="AP135"/>
  <c r="AT123"/>
  <c r="BG123"/>
  <c r="AL135"/>
  <c r="BH124"/>
  <c r="AT124"/>
  <c r="BK124"/>
  <c r="BG126"/>
  <c r="AT126"/>
  <c r="BK126"/>
  <c r="AT130"/>
  <c r="BK130"/>
  <c r="BG130"/>
  <c r="AT132"/>
  <c r="BK132"/>
  <c r="BG132"/>
  <c r="X75" i="22"/>
  <c r="T92"/>
  <c r="X89" i="29"/>
  <c r="X103"/>
  <c r="X113"/>
  <c r="P103"/>
  <c r="O40" i="34"/>
  <c r="O55"/>
  <c r="X55"/>
  <c r="X26"/>
  <c r="X77" i="22"/>
  <c r="P92"/>
  <c r="BG152" i="38"/>
  <c r="BE152"/>
  <c r="BK152"/>
  <c r="AW159"/>
  <c r="AS44"/>
  <c r="AS19"/>
  <c r="BJ13"/>
  <c r="AM44"/>
  <c r="AT13"/>
  <c r="BG13"/>
  <c r="AM19"/>
  <c r="AQ45"/>
  <c r="AQ19"/>
  <c r="AP42"/>
  <c r="AT14"/>
  <c r="BI14"/>
  <c r="BD46"/>
  <c r="BD50"/>
  <c r="BC70"/>
  <c r="BD19"/>
  <c r="BC42"/>
  <c r="BE15"/>
  <c r="BE19"/>
  <c r="S47"/>
  <c r="BH16"/>
  <c r="AB47"/>
  <c r="AB50"/>
  <c r="AI16"/>
  <c r="AB19"/>
  <c r="AF49"/>
  <c r="AI18"/>
  <c r="BI18"/>
  <c r="O49"/>
  <c r="BF18"/>
  <c r="O19"/>
  <c r="BI23"/>
  <c r="U52"/>
  <c r="U40"/>
  <c r="BH23"/>
  <c r="AD52"/>
  <c r="AI23"/>
  <c r="AD40"/>
  <c r="AM52"/>
  <c r="BG52"/>
  <c r="AT23"/>
  <c r="AM40"/>
  <c r="AM53"/>
  <c r="AT53"/>
  <c r="AT24"/>
  <c r="BB53"/>
  <c r="BI24"/>
  <c r="BB40"/>
  <c r="BA42"/>
  <c r="BE24"/>
  <c r="AB54"/>
  <c r="AI25"/>
  <c r="BK25"/>
  <c r="AB40"/>
  <c r="BG25"/>
  <c r="S55"/>
  <c r="X26"/>
  <c r="BK26"/>
  <c r="S40"/>
  <c r="BH40"/>
  <c r="AS55"/>
  <c r="BJ26"/>
  <c r="AS40"/>
  <c r="AT26"/>
  <c r="AM55"/>
  <c r="AT55"/>
  <c r="S56"/>
  <c r="BH27"/>
  <c r="X27"/>
  <c r="O40"/>
  <c r="O56"/>
  <c r="BF27"/>
  <c r="BE27"/>
  <c r="AV56"/>
  <c r="BE56"/>
  <c r="AV40"/>
  <c r="AJ218"/>
  <c r="AT212"/>
  <c r="AT214"/>
  <c r="AK214"/>
  <c r="N218"/>
  <c r="BF212"/>
  <c r="O214"/>
  <c r="X212"/>
  <c r="AU218"/>
  <c r="BE212"/>
  <c r="BE214"/>
  <c r="AV214"/>
  <c r="BJ77"/>
  <c r="V87"/>
  <c r="BI86"/>
  <c r="T87"/>
  <c r="X95"/>
  <c r="BK95"/>
  <c r="BG95"/>
  <c r="AI117"/>
  <c r="BK117"/>
  <c r="BG117"/>
  <c r="AI54" i="34"/>
  <c r="X40"/>
  <c r="X42"/>
  <c r="AB50"/>
  <c r="AG120" i="38"/>
  <c r="BJ120"/>
  <c r="BK18"/>
  <c r="BK14"/>
  <c r="AM40" i="34"/>
  <c r="BJ219" i="38"/>
  <c r="T69" i="29"/>
  <c r="T71"/>
  <c r="T158"/>
  <c r="T165"/>
  <c r="V158"/>
  <c r="V165"/>
  <c r="E16" i="26"/>
  <c r="F24" i="27"/>
  <c r="M26" i="24"/>
  <c r="Z42" i="22"/>
  <c r="AF46" i="38"/>
  <c r="AI15"/>
  <c r="AF19"/>
  <c r="BI15"/>
  <c r="AH57"/>
  <c r="AI28"/>
  <c r="AH40"/>
  <c r="BJ28"/>
  <c r="N16" i="26"/>
  <c r="BF26" i="24"/>
  <c r="AI167" i="34"/>
  <c r="Y169"/>
  <c r="V160" i="30"/>
  <c r="V162"/>
  <c r="AI52" i="34"/>
  <c r="Z68"/>
  <c r="X56"/>
  <c r="O68"/>
  <c r="Q68" i="38"/>
  <c r="X52"/>
  <c r="BE57"/>
  <c r="BF57"/>
  <c r="Z77" i="29"/>
  <c r="O67"/>
  <c r="X51"/>
  <c r="X67"/>
  <c r="Z77" i="30"/>
  <c r="Z141" i="22"/>
  <c r="Z49" i="30"/>
  <c r="R69"/>
  <c r="R71"/>
  <c r="R158"/>
  <c r="R69" i="29"/>
  <c r="R71"/>
  <c r="R158"/>
  <c r="R165"/>
  <c r="Z49"/>
  <c r="AC248" i="38"/>
  <c r="X39" i="29"/>
  <c r="X41"/>
  <c r="X40" i="22"/>
  <c r="AI48" i="34"/>
  <c r="AI50"/>
  <c r="Z50"/>
  <c r="BE62" i="38"/>
  <c r="BK62"/>
  <c r="BG62"/>
  <c r="AX68"/>
  <c r="AW70"/>
  <c r="AW72"/>
  <c r="N41" i="30"/>
  <c r="Z39"/>
  <c r="X51"/>
  <c r="X67"/>
  <c r="X69"/>
  <c r="X71"/>
  <c r="O67"/>
  <c r="Z41" i="29"/>
  <c r="N82"/>
  <c r="Z82"/>
  <c r="X80"/>
  <c r="X82"/>
  <c r="X83"/>
  <c r="N82" i="30"/>
  <c r="Z82"/>
  <c r="X81"/>
  <c r="X82"/>
  <c r="X83"/>
  <c r="N146" i="22"/>
  <c r="Z146"/>
  <c r="X144"/>
  <c r="X146"/>
  <c r="X147"/>
  <c r="X175"/>
  <c r="M25" i="24"/>
  <c r="Z40" i="22"/>
  <c r="O68"/>
  <c r="Z68"/>
  <c r="X53"/>
  <c r="X68"/>
  <c r="N170" i="34"/>
  <c r="AK169"/>
  <c r="AP248" i="38"/>
  <c r="X68" i="34"/>
  <c r="AI40"/>
  <c r="X49" i="29"/>
  <c r="X69"/>
  <c r="EI11" i="25"/>
  <c r="EK11"/>
  <c r="EK27"/>
  <c r="EK57"/>
  <c r="U50" i="22"/>
  <c r="FS11" i="25"/>
  <c r="FU11"/>
  <c r="FU27"/>
  <c r="FU57"/>
  <c r="FU104"/>
  <c r="W50" i="22"/>
  <c r="BO11" i="25"/>
  <c r="BQ11"/>
  <c r="BQ27"/>
  <c r="BQ57"/>
  <c r="Q50" i="22"/>
  <c r="AE11" i="25"/>
  <c r="AG11"/>
  <c r="AG27"/>
  <c r="AG57"/>
  <c r="X44" i="22"/>
  <c r="X50"/>
  <c r="O50"/>
  <c r="S50"/>
  <c r="CY11" i="25"/>
  <c r="DA11"/>
  <c r="DA27"/>
  <c r="DA57"/>
  <c r="DA104"/>
  <c r="AE156" i="34"/>
  <c r="AE200"/>
  <c r="V248" i="38"/>
  <c r="BJ248"/>
  <c r="BJ220"/>
  <c r="X70" i="34"/>
  <c r="X72"/>
  <c r="X152"/>
  <c r="AV68" i="38"/>
  <c r="BE40"/>
  <c r="BH48"/>
  <c r="AT48"/>
  <c r="AA169" i="34"/>
  <c r="AA170"/>
  <c r="AA198"/>
  <c r="AI168"/>
  <c r="AI169"/>
  <c r="AI170"/>
  <c r="AI198"/>
  <c r="BF59" i="38"/>
  <c r="Z68"/>
  <c r="P154" i="34"/>
  <c r="AA158"/>
  <c r="P200"/>
  <c r="Y70" i="38"/>
  <c r="Y72"/>
  <c r="Y200"/>
  <c r="AG156" i="34"/>
  <c r="AG200"/>
  <c r="R121"/>
  <c r="AK87"/>
  <c r="V200"/>
  <c r="V154"/>
  <c r="AG158"/>
  <c r="X40" i="38"/>
  <c r="T121" i="34"/>
  <c r="T152"/>
  <c r="BF48" i="38"/>
  <c r="X48"/>
  <c r="BK48"/>
  <c r="AY252"/>
  <c r="V172" i="29"/>
  <c r="V174"/>
  <c r="V176"/>
  <c r="AJ219" i="38"/>
  <c r="AJ220"/>
  <c r="AJ248"/>
  <c r="AT218"/>
  <c r="AT219"/>
  <c r="AT220"/>
  <c r="AT248"/>
  <c r="BJ55"/>
  <c r="AS68"/>
  <c r="AT52"/>
  <c r="AM68"/>
  <c r="U68"/>
  <c r="BI52"/>
  <c r="N42"/>
  <c r="BF19"/>
  <c r="BF49"/>
  <c r="X49"/>
  <c r="O50"/>
  <c r="BH47"/>
  <c r="S50"/>
  <c r="BJ44"/>
  <c r="AS50"/>
  <c r="AZ104" i="25"/>
  <c r="AB36" i="24"/>
  <c r="Z92" i="22"/>
  <c r="D14" i="36"/>
  <c r="P102" i="22"/>
  <c r="AK40" i="34"/>
  <c r="N42"/>
  <c r="AK42"/>
  <c r="AP169" i="38"/>
  <c r="BI135"/>
  <c r="BG120"/>
  <c r="AA169"/>
  <c r="BI111"/>
  <c r="AE169"/>
  <c r="BI214"/>
  <c r="BF58"/>
  <c r="AT58"/>
  <c r="BI159"/>
  <c r="BA169"/>
  <c r="BG87"/>
  <c r="P169"/>
  <c r="BH87"/>
  <c r="R169"/>
  <c r="Y219"/>
  <c r="AI218"/>
  <c r="BH218"/>
  <c r="AN219"/>
  <c r="BH219"/>
  <c r="AT56"/>
  <c r="AK68"/>
  <c r="X53"/>
  <c r="BG53"/>
  <c r="AT49"/>
  <c r="AK50"/>
  <c r="AJ70"/>
  <c r="BJ19"/>
  <c r="V42"/>
  <c r="AI44"/>
  <c r="AD50"/>
  <c r="BH44"/>
  <c r="FF108" i="25"/>
  <c r="Q22" i="26"/>
  <c r="BK90" i="38"/>
  <c r="X96"/>
  <c r="BK96"/>
  <c r="AI59"/>
  <c r="BH59"/>
  <c r="BH57"/>
  <c r="AT57"/>
  <c r="P175" i="22"/>
  <c r="D9" i="36"/>
  <c r="R175" i="22"/>
  <c r="E9" i="36"/>
  <c r="AI42" i="34"/>
  <c r="BE42" i="38"/>
  <c r="BK212"/>
  <c r="BF40"/>
  <c r="AA42"/>
  <c r="BC72"/>
  <c r="AL42"/>
  <c r="AT19"/>
  <c r="X92" i="22"/>
  <c r="AI47" i="38"/>
  <c r="BE46"/>
  <c r="BE50"/>
  <c r="AU42"/>
  <c r="AJ72"/>
  <c r="AJ200"/>
  <c r="BI55"/>
  <c r="BK24"/>
  <c r="BK16"/>
  <c r="AN42"/>
  <c r="T42"/>
  <c r="X19"/>
  <c r="X42"/>
  <c r="BG214"/>
  <c r="AC70" i="34"/>
  <c r="BK23" i="38"/>
  <c r="BK13"/>
  <c r="R42"/>
  <c r="T172" i="29"/>
  <c r="T174"/>
  <c r="T176"/>
  <c r="T169" i="38"/>
  <c r="BI169"/>
  <c r="BI87"/>
  <c r="BJ87"/>
  <c r="V169"/>
  <c r="AU219"/>
  <c r="BE218"/>
  <c r="BE219"/>
  <c r="BE220"/>
  <c r="BE248"/>
  <c r="BF214"/>
  <c r="BF218"/>
  <c r="X218"/>
  <c r="BK218"/>
  <c r="N219"/>
  <c r="BF56"/>
  <c r="O68"/>
  <c r="X56"/>
  <c r="BH56"/>
  <c r="S68"/>
  <c r="X55"/>
  <c r="BG54"/>
  <c r="AI54"/>
  <c r="AB68"/>
  <c r="AA70"/>
  <c r="AA72"/>
  <c r="AA200"/>
  <c r="BB68"/>
  <c r="BA70"/>
  <c r="BI53"/>
  <c r="BE53"/>
  <c r="BH52"/>
  <c r="AD68"/>
  <c r="AI52"/>
  <c r="BI49"/>
  <c r="AI49"/>
  <c r="AQ50"/>
  <c r="AT45"/>
  <c r="BI45"/>
  <c r="AM50"/>
  <c r="AL70"/>
  <c r="BG44"/>
  <c r="AT44"/>
  <c r="AW169"/>
  <c r="AW200"/>
  <c r="BG159"/>
  <c r="Z103" i="29"/>
  <c r="P113"/>
  <c r="Z113"/>
  <c r="BF36" i="24"/>
  <c r="T102" i="22"/>
  <c r="DT104" i="25"/>
  <c r="DT108"/>
  <c r="EK104"/>
  <c r="F14" i="36"/>
  <c r="F13"/>
  <c r="BG135" i="38"/>
  <c r="AL169"/>
  <c r="BK123"/>
  <c r="AT135"/>
  <c r="BK116"/>
  <c r="AI120"/>
  <c r="BK120"/>
  <c r="AC169"/>
  <c r="BH111"/>
  <c r="AI217"/>
  <c r="AI219"/>
  <c r="AI220"/>
  <c r="AI248"/>
  <c r="AA219"/>
  <c r="AA220"/>
  <c r="AA248"/>
  <c r="T219"/>
  <c r="BI219"/>
  <c r="BI217"/>
  <c r="AT59"/>
  <c r="BJ59"/>
  <c r="BI58"/>
  <c r="X58"/>
  <c r="BK58"/>
  <c r="BK147"/>
  <c r="BE159"/>
  <c r="P113" i="30"/>
  <c r="Z103"/>
  <c r="Y204" i="38"/>
  <c r="X87"/>
  <c r="BK77"/>
  <c r="BH214"/>
  <c r="AN220"/>
  <c r="AI56"/>
  <c r="BG56"/>
  <c r="BH55"/>
  <c r="AO68"/>
  <c r="AN70"/>
  <c r="AN72"/>
  <c r="AI55"/>
  <c r="AF68"/>
  <c r="BI54"/>
  <c r="AT54"/>
  <c r="BJ53"/>
  <c r="W68"/>
  <c r="V70"/>
  <c r="P42"/>
  <c r="BG42"/>
  <c r="BG19"/>
  <c r="X47"/>
  <c r="BK47"/>
  <c r="BG47"/>
  <c r="Q50"/>
  <c r="BG50"/>
  <c r="BJ46"/>
  <c r="AT46"/>
  <c r="AI45"/>
  <c r="BK45"/>
  <c r="AH50"/>
  <c r="BJ50"/>
  <c r="BJ45"/>
  <c r="BI44"/>
  <c r="U50"/>
  <c r="T70"/>
  <c r="X44"/>
  <c r="AB68" i="34"/>
  <c r="AA70"/>
  <c r="AI55"/>
  <c r="AI68"/>
  <c r="AI70"/>
  <c r="AM111"/>
  <c r="AA121"/>
  <c r="AR169" i="38"/>
  <c r="BJ135"/>
  <c r="BH135"/>
  <c r="AN169"/>
  <c r="AG169"/>
  <c r="BJ111"/>
  <c r="X214"/>
  <c r="BK211"/>
  <c r="X217"/>
  <c r="P219"/>
  <c r="BG217"/>
  <c r="BJ159"/>
  <c r="BC169"/>
  <c r="X158" i="30"/>
  <c r="X160"/>
  <c r="X162"/>
  <c r="AM68" i="34"/>
  <c r="AU220" i="38"/>
  <c r="AU248"/>
  <c r="BK27"/>
  <c r="BA72"/>
  <c r="AT40"/>
  <c r="BI40"/>
  <c r="AR42"/>
  <c r="P158" i="29"/>
  <c r="P165"/>
  <c r="Y220" i="38"/>
  <c r="Y248"/>
  <c r="Y250"/>
  <c r="BG55"/>
  <c r="AQ68"/>
  <c r="AC42"/>
  <c r="AI111"/>
  <c r="AA42" i="34"/>
  <c r="AC42"/>
  <c r="BG40" i="38"/>
  <c r="BH19"/>
  <c r="X154" i="34"/>
  <c r="X200"/>
  <c r="AI158"/>
  <c r="N69" i="30"/>
  <c r="Z69"/>
  <c r="Z67"/>
  <c r="R160"/>
  <c r="R162"/>
  <c r="BG68" i="38"/>
  <c r="P70"/>
  <c r="N70" i="34"/>
  <c r="AK68"/>
  <c r="AG42" i="38"/>
  <c r="BJ40"/>
  <c r="BJ57"/>
  <c r="AI57"/>
  <c r="AH68"/>
  <c r="AE42"/>
  <c r="BI19"/>
  <c r="AF50"/>
  <c r="AI46"/>
  <c r="BI46"/>
  <c r="AI55" i="25"/>
  <c r="N147" i="22"/>
  <c r="C9" i="36"/>
  <c r="H9"/>
  <c r="N83" i="29"/>
  <c r="Z83"/>
  <c r="BE68" i="38"/>
  <c r="BE70"/>
  <c r="BE72"/>
  <c r="CJ26" i="24"/>
  <c r="T16" i="26"/>
  <c r="N198" i="34"/>
  <c r="AK198"/>
  <c r="AK170"/>
  <c r="CJ25" i="24"/>
  <c r="N26"/>
  <c r="Z41" i="30"/>
  <c r="AM50" i="34"/>
  <c r="Y70"/>
  <c r="X42" i="22"/>
  <c r="J9" i="36"/>
  <c r="CK25" i="24"/>
  <c r="GM7" i="25"/>
  <c r="AA250" i="38"/>
  <c r="AA204"/>
  <c r="R172" i="29"/>
  <c r="R174"/>
  <c r="R176"/>
  <c r="Z67"/>
  <c r="N69"/>
  <c r="AU70" i="38"/>
  <c r="BF68"/>
  <c r="X68"/>
  <c r="BK52"/>
  <c r="AM169" i="34"/>
  <c r="Y170"/>
  <c r="BK28" i="38"/>
  <c r="AI40"/>
  <c r="BK40"/>
  <c r="BK15"/>
  <c r="AI19"/>
  <c r="AD24" i="27"/>
  <c r="DG24"/>
  <c r="EE24"/>
  <c r="X71" i="29"/>
  <c r="X158"/>
  <c r="X165"/>
  <c r="N83" i="30"/>
  <c r="Z83"/>
  <c r="C8" i="36"/>
  <c r="Z50" i="22"/>
  <c r="AI27" i="25"/>
  <c r="GJ5"/>
  <c r="N70" i="22"/>
  <c r="GJ11" i="25"/>
  <c r="AG104"/>
  <c r="E8" i="36"/>
  <c r="DC27" i="25"/>
  <c r="R70" i="22"/>
  <c r="J8" i="36"/>
  <c r="GM5" i="25"/>
  <c r="X70" i="22"/>
  <c r="BS27" i="25"/>
  <c r="P70" i="22"/>
  <c r="D8" i="36"/>
  <c r="G8"/>
  <c r="FW27" i="25"/>
  <c r="V70" i="22"/>
  <c r="T70"/>
  <c r="EM27" i="25"/>
  <c r="F8" i="36"/>
  <c r="BF219" i="38"/>
  <c r="AG202" i="34"/>
  <c r="AK121"/>
  <c r="R152"/>
  <c r="AA252" i="38"/>
  <c r="N71" i="30"/>
  <c r="AN200" i="38"/>
  <c r="P202" i="34"/>
  <c r="AE158"/>
  <c r="AE202"/>
  <c r="T154"/>
  <c r="T200"/>
  <c r="N220" i="38"/>
  <c r="V202" i="34"/>
  <c r="AW208" i="38"/>
  <c r="AW250"/>
  <c r="AI169"/>
  <c r="BK111"/>
  <c r="P172" i="29"/>
  <c r="P174"/>
  <c r="P176"/>
  <c r="P220" i="38"/>
  <c r="BG219"/>
  <c r="AM121" i="34"/>
  <c r="BK44" i="38"/>
  <c r="X50"/>
  <c r="BK87"/>
  <c r="X169"/>
  <c r="Z113" i="30"/>
  <c r="P158"/>
  <c r="P160"/>
  <c r="P162"/>
  <c r="GM17" i="25"/>
  <c r="CK36" i="24"/>
  <c r="J14" i="36"/>
  <c r="X102" i="22"/>
  <c r="D13" i="36"/>
  <c r="H13"/>
  <c r="H14"/>
  <c r="R70" i="38"/>
  <c r="BH50"/>
  <c r="N70"/>
  <c r="N72"/>
  <c r="N200"/>
  <c r="BF50"/>
  <c r="Y252"/>
  <c r="AP70"/>
  <c r="AP72"/>
  <c r="AP200"/>
  <c r="BK54"/>
  <c r="BK55"/>
  <c r="AC72" i="34"/>
  <c r="AC152"/>
  <c r="T72" i="38"/>
  <c r="T200"/>
  <c r="AL72"/>
  <c r="AL200"/>
  <c r="BC200"/>
  <c r="BK53"/>
  <c r="T220"/>
  <c r="CJ36" i="24"/>
  <c r="AR70" i="38"/>
  <c r="AR72"/>
  <c r="AR200"/>
  <c r="BF42"/>
  <c r="AT68"/>
  <c r="BK217"/>
  <c r="X219"/>
  <c r="BK219"/>
  <c r="BK214"/>
  <c r="AN206"/>
  <c r="AN248"/>
  <c r="BH248"/>
  <c r="BH220"/>
  <c r="BE169"/>
  <c r="BE200"/>
  <c r="BK159"/>
  <c r="AT169"/>
  <c r="BK135"/>
  <c r="N22" i="26"/>
  <c r="DV108" i="25"/>
  <c r="BF220" i="38"/>
  <c r="N248"/>
  <c r="BF248"/>
  <c r="BJ169"/>
  <c r="R72"/>
  <c r="BH42"/>
  <c r="AJ206"/>
  <c r="AJ250"/>
  <c r="H22" i="26"/>
  <c r="AO30" i="27"/>
  <c r="BB108" i="25"/>
  <c r="Z102" i="22"/>
  <c r="AZ108" i="25"/>
  <c r="GH17"/>
  <c r="AA72" i="34"/>
  <c r="AA152"/>
  <c r="BI68" i="38"/>
  <c r="AT50"/>
  <c r="BH68"/>
  <c r="BK56"/>
  <c r="AM42" i="34"/>
  <c r="AT42" i="38"/>
  <c r="AI72" i="34"/>
  <c r="AI152"/>
  <c r="BK59" i="38"/>
  <c r="AC70"/>
  <c r="AC72"/>
  <c r="AC200"/>
  <c r="V72"/>
  <c r="V200"/>
  <c r="BH169"/>
  <c r="BG169"/>
  <c r="BA200"/>
  <c r="BK49"/>
  <c r="X172" i="29"/>
  <c r="X174"/>
  <c r="X176"/>
  <c r="AU72" i="38"/>
  <c r="BF70"/>
  <c r="Y72" i="34"/>
  <c r="AM70"/>
  <c r="Z71" i="30"/>
  <c r="N158"/>
  <c r="N175" i="22"/>
  <c r="Z175"/>
  <c r="Z147"/>
  <c r="BI50" i="38"/>
  <c r="AE70"/>
  <c r="BI70"/>
  <c r="BI42"/>
  <c r="AI68"/>
  <c r="BK68"/>
  <c r="BK57"/>
  <c r="BG70"/>
  <c r="P72"/>
  <c r="X202" i="34"/>
  <c r="BK19" i="38"/>
  <c r="AI42"/>
  <c r="Y198" i="34"/>
  <c r="AM198"/>
  <c r="AM170"/>
  <c r="Z69" i="29"/>
  <c r="N71"/>
  <c r="CK26" i="24"/>
  <c r="V16" i="26"/>
  <c r="E13" i="23"/>
  <c r="I13"/>
  <c r="J11" i="36"/>
  <c r="BK46" i="38"/>
  <c r="AI50"/>
  <c r="BJ68"/>
  <c r="AG70"/>
  <c r="BJ70"/>
  <c r="BJ42"/>
  <c r="N72" i="34"/>
  <c r="AK70"/>
  <c r="X70" i="38"/>
  <c r="Q19" i="26"/>
  <c r="Q40"/>
  <c r="BU27" i="24"/>
  <c r="BV28"/>
  <c r="V72" i="22"/>
  <c r="P72"/>
  <c r="AB27" i="24"/>
  <c r="AC28"/>
  <c r="H19" i="26"/>
  <c r="H40"/>
  <c r="AO27" i="27"/>
  <c r="F11" i="36"/>
  <c r="F32"/>
  <c r="T72" i="22"/>
  <c r="BF27" i="24"/>
  <c r="BG28"/>
  <c r="N19" i="26"/>
  <c r="N40"/>
  <c r="D11" i="36"/>
  <c r="D32"/>
  <c r="K19" i="26"/>
  <c r="K40"/>
  <c r="AQ27" i="24"/>
  <c r="R72" i="22"/>
  <c r="BX27" i="27"/>
  <c r="E11" i="36"/>
  <c r="E32"/>
  <c r="C32"/>
  <c r="H8"/>
  <c r="C11"/>
  <c r="G11"/>
  <c r="G32"/>
  <c r="CK27" i="24"/>
  <c r="E14" i="23"/>
  <c r="V19" i="26"/>
  <c r="X72" i="22"/>
  <c r="E19" i="26"/>
  <c r="N72" i="22"/>
  <c r="M27" i="24"/>
  <c r="N28"/>
  <c r="F27" i="27"/>
  <c r="Z70" i="22"/>
  <c r="T202" i="34"/>
  <c r="AG72" i="38"/>
  <c r="AC158" i="34"/>
  <c r="R154"/>
  <c r="R200"/>
  <c r="AT70" i="38"/>
  <c r="AT72"/>
  <c r="AT200"/>
  <c r="T22" i="26"/>
  <c r="AN250" i="38"/>
  <c r="AN252"/>
  <c r="V250"/>
  <c r="V202"/>
  <c r="V252"/>
  <c r="AA200" i="34"/>
  <c r="AA156"/>
  <c r="AA202"/>
  <c r="AC204" i="38"/>
  <c r="AC250"/>
  <c r="BE208"/>
  <c r="BE250"/>
  <c r="GJ15" i="25"/>
  <c r="BQ104"/>
  <c r="GJ57"/>
  <c r="R200" i="38"/>
  <c r="BH72"/>
  <c r="AL206"/>
  <c r="AL250"/>
  <c r="AC200" i="34"/>
  <c r="AC156"/>
  <c r="AC202"/>
  <c r="N202" i="38"/>
  <c r="N250"/>
  <c r="P248"/>
  <c r="BG248"/>
  <c r="BG220"/>
  <c r="AJ252"/>
  <c r="X220"/>
  <c r="BH70"/>
  <c r="AW252"/>
  <c r="BA250"/>
  <c r="BA208"/>
  <c r="AI200" i="34"/>
  <c r="AI156"/>
  <c r="DG30" i="27"/>
  <c r="EE30"/>
  <c r="BM30"/>
  <c r="AR206" i="38"/>
  <c r="AR250"/>
  <c r="T248"/>
  <c r="BI248"/>
  <c r="BI220"/>
  <c r="BC250"/>
  <c r="BC208"/>
  <c r="T202"/>
  <c r="AP206"/>
  <c r="AP250"/>
  <c r="E15" i="23"/>
  <c r="I15"/>
  <c r="V22" i="26"/>
  <c r="J13" i="36"/>
  <c r="GM15" i="25"/>
  <c r="BK169" i="38"/>
  <c r="X72"/>
  <c r="AG200"/>
  <c r="BJ72"/>
  <c r="AI70"/>
  <c r="BK70"/>
  <c r="BK50"/>
  <c r="N158" i="29"/>
  <c r="Z71"/>
  <c r="AI72" i="38"/>
  <c r="AI200"/>
  <c r="BK42"/>
  <c r="Y152" i="34"/>
  <c r="AM72"/>
  <c r="AU200" i="38"/>
  <c r="BF72"/>
  <c r="AE72"/>
  <c r="AK72" i="34"/>
  <c r="N152"/>
  <c r="P200" i="38"/>
  <c r="BG72"/>
  <c r="N160" i="30"/>
  <c r="Z160"/>
  <c r="Z158"/>
  <c r="F84" i="27"/>
  <c r="AD27"/>
  <c r="DG27"/>
  <c r="EE27"/>
  <c r="AI57" i="25"/>
  <c r="M28" i="24"/>
  <c r="N55"/>
  <c r="N133" i="22"/>
  <c r="Z72"/>
  <c r="CK28" i="24"/>
  <c r="GM11" i="25"/>
  <c r="X133" i="22"/>
  <c r="I14" i="23"/>
  <c r="E21"/>
  <c r="H32" i="36"/>
  <c r="AQ28" i="24"/>
  <c r="DC57" i="25"/>
  <c r="R133" i="22"/>
  <c r="AO84" i="27"/>
  <c r="BM84"/>
  <c r="BM27"/>
  <c r="V133" i="22"/>
  <c r="FW57" i="25"/>
  <c r="BU28" i="24"/>
  <c r="BV55"/>
  <c r="H11" i="36"/>
  <c r="T19" i="26"/>
  <c r="E40"/>
  <c r="BX84" i="27"/>
  <c r="CV84"/>
  <c r="CV27"/>
  <c r="CJ27" i="24"/>
  <c r="AR28"/>
  <c r="EM57" i="25"/>
  <c r="BF28" i="24"/>
  <c r="BG55"/>
  <c r="T133" i="22"/>
  <c r="BS57" i="25"/>
  <c r="P133" i="22"/>
  <c r="AB28" i="24"/>
  <c r="AC55"/>
  <c r="AR252" i="38"/>
  <c r="R202" i="34"/>
  <c r="N162" i="30"/>
  <c r="Z162"/>
  <c r="X248" i="38"/>
  <c r="BK248"/>
  <c r="BK220"/>
  <c r="AT206"/>
  <c r="AT250"/>
  <c r="BH200"/>
  <c r="R250"/>
  <c r="R202"/>
  <c r="BH202"/>
  <c r="AP252"/>
  <c r="T250"/>
  <c r="BC252"/>
  <c r="AI202" i="34"/>
  <c r="BA252" i="38"/>
  <c r="N252"/>
  <c r="AL252"/>
  <c r="BE252"/>
  <c r="AC252"/>
  <c r="T252"/>
  <c r="Y158" i="34"/>
  <c r="AM158"/>
  <c r="N200"/>
  <c r="AK200"/>
  <c r="AK152"/>
  <c r="N154"/>
  <c r="AE200" i="38"/>
  <c r="BI72"/>
  <c r="AU250"/>
  <c r="BF250"/>
  <c r="AU208"/>
  <c r="BF200"/>
  <c r="Y156" i="34"/>
  <c r="AM152"/>
  <c r="Y200"/>
  <c r="AM200"/>
  <c r="AI250" i="38"/>
  <c r="AI204"/>
  <c r="N165" i="29"/>
  <c r="Z158"/>
  <c r="AG204" i="38"/>
  <c r="AG250"/>
  <c r="BJ250"/>
  <c r="BJ200"/>
  <c r="P250"/>
  <c r="BG250"/>
  <c r="P202"/>
  <c r="BG200"/>
  <c r="X200"/>
  <c r="BK72"/>
  <c r="BE59" i="24"/>
  <c r="EI114" i="25"/>
  <c r="T177" i="22"/>
  <c r="T135"/>
  <c r="T40" i="26"/>
  <c r="AP59" i="24"/>
  <c r="CY114" i="25"/>
  <c r="R135" i="22"/>
  <c r="R177"/>
  <c r="AR55" i="24"/>
  <c r="CJ28"/>
  <c r="DG84" i="27"/>
  <c r="EE84"/>
  <c r="AD84"/>
  <c r="P135" i="22"/>
  <c r="AA59" i="24"/>
  <c r="BO114" i="25"/>
  <c r="P177" i="22"/>
  <c r="V177"/>
  <c r="BT59" i="24"/>
  <c r="FS114" i="25"/>
  <c r="V135" i="22"/>
  <c r="I21" i="23"/>
  <c r="X135" i="22"/>
  <c r="X177"/>
  <c r="L59" i="24"/>
  <c r="CI59"/>
  <c r="AE114" i="25"/>
  <c r="N135" i="22"/>
  <c r="N177"/>
  <c r="Z133"/>
  <c r="AI252" i="38"/>
  <c r="AT252"/>
  <c r="R252"/>
  <c r="BH250"/>
  <c r="BH252"/>
  <c r="X250"/>
  <c r="BK250"/>
  <c r="BK200"/>
  <c r="X202"/>
  <c r="BG202"/>
  <c r="P252"/>
  <c r="BG252"/>
  <c r="AG252"/>
  <c r="BJ252"/>
  <c r="BJ202"/>
  <c r="N172" i="29"/>
  <c r="Z165"/>
  <c r="AE204" i="38"/>
  <c r="BI200"/>
  <c r="AE250"/>
  <c r="BI250"/>
  <c r="Y202" i="34"/>
  <c r="AM202"/>
  <c r="AM156"/>
  <c r="AU252" i="38"/>
  <c r="BF252"/>
  <c r="BF202"/>
  <c r="AK154" i="34"/>
  <c r="N202"/>
  <c r="AK202"/>
  <c r="C33" i="36"/>
  <c r="AG114" i="25"/>
  <c r="AG122"/>
  <c r="AI122"/>
  <c r="M59" i="24"/>
  <c r="E43" i="26"/>
  <c r="AD87" i="27"/>
  <c r="N179" i="22"/>
  <c r="Z135"/>
  <c r="V43" i="26"/>
  <c r="E22" i="23"/>
  <c r="X179" i="22"/>
  <c r="J33" i="36"/>
  <c r="GM59" i="25"/>
  <c r="CK59" i="24"/>
  <c r="FW104" i="25"/>
  <c r="BU55" i="24"/>
  <c r="AB59"/>
  <c r="H43" i="26"/>
  <c r="H49"/>
  <c r="BM87" i="27"/>
  <c r="BM90"/>
  <c r="BS122" i="25"/>
  <c r="D33" i="36"/>
  <c r="D34"/>
  <c r="D36"/>
  <c r="BQ114" i="25"/>
  <c r="BQ122"/>
  <c r="BQ128"/>
  <c r="P179" i="22"/>
  <c r="E33" i="36"/>
  <c r="E34"/>
  <c r="E36"/>
  <c r="DC122" i="25"/>
  <c r="AQ59" i="24"/>
  <c r="CV87" i="27"/>
  <c r="CV90"/>
  <c r="K43" i="26"/>
  <c r="K49"/>
  <c r="DA114" i="25"/>
  <c r="DA122"/>
  <c r="DA128"/>
  <c r="R179" i="22"/>
  <c r="BF55" i="24"/>
  <c r="EM104" i="25"/>
  <c r="AI104"/>
  <c r="Z177" i="22"/>
  <c r="A84" i="27"/>
  <c r="M55" i="24"/>
  <c r="GM57" i="25"/>
  <c r="J32" i="36"/>
  <c r="D21" i="23"/>
  <c r="Q43" i="26"/>
  <c r="Q49"/>
  <c r="V179" i="22"/>
  <c r="G33" i="36"/>
  <c r="G34"/>
  <c r="G36"/>
  <c r="FU114" i="25"/>
  <c r="FU122"/>
  <c r="FU128"/>
  <c r="FW122"/>
  <c r="BU59" i="24"/>
  <c r="AJ84" i="27"/>
  <c r="AB55" i="24"/>
  <c r="BS104" i="25"/>
  <c r="BS84" i="27"/>
  <c r="DC104" i="25"/>
  <c r="AQ55" i="24"/>
  <c r="CJ55"/>
  <c r="F33" i="36"/>
  <c r="F34"/>
  <c r="F36"/>
  <c r="T179" i="22"/>
  <c r="N43" i="26"/>
  <c r="N49"/>
  <c r="EK114" i="25"/>
  <c r="EK122"/>
  <c r="EK128"/>
  <c r="EM122"/>
  <c r="BF59" i="24"/>
  <c r="AD90" i="27"/>
  <c r="EE90"/>
  <c r="BI202" i="38"/>
  <c r="AE252"/>
  <c r="BI252"/>
  <c r="X252"/>
  <c r="BK252"/>
  <c r="BK202"/>
  <c r="N174" i="29"/>
  <c r="Z172"/>
  <c r="BF60" i="24"/>
  <c r="H43" i="23"/>
  <c r="H47"/>
  <c r="BF62" i="24"/>
  <c r="EM128" i="25"/>
  <c r="N51" i="26"/>
  <c r="AB60" i="24"/>
  <c r="AJ90" i="27"/>
  <c r="F43" i="23"/>
  <c r="F47"/>
  <c r="AB62" i="24"/>
  <c r="H51" i="26"/>
  <c r="BS128" i="25"/>
  <c r="G5" i="23"/>
  <c r="J34" i="36"/>
  <c r="GM61" i="25"/>
  <c r="CK62" i="24"/>
  <c r="CK60"/>
  <c r="D23" i="23"/>
  <c r="J36" i="36"/>
  <c r="V49" i="26"/>
  <c r="E51"/>
  <c r="H37" i="23"/>
  <c r="H39"/>
  <c r="G37"/>
  <c r="G39"/>
  <c r="I37"/>
  <c r="I39"/>
  <c r="A90" i="27"/>
  <c r="M60" i="24"/>
  <c r="Z179" i="22"/>
  <c r="F37" i="23"/>
  <c r="M62" i="24"/>
  <c r="AI128" i="25"/>
  <c r="T43" i="26"/>
  <c r="E49"/>
  <c r="T49"/>
  <c r="H33" i="36"/>
  <c r="C34"/>
  <c r="BU60" i="24"/>
  <c r="Q51" i="26"/>
  <c r="FW128" i="25"/>
  <c r="I43" i="23"/>
  <c r="I47"/>
  <c r="BU62" i="24"/>
  <c r="DC128" i="25"/>
  <c r="G43" i="23"/>
  <c r="G47"/>
  <c r="AQ60" i="24"/>
  <c r="K51" i="26"/>
  <c r="BS90" i="27"/>
  <c r="AQ62" i="24"/>
  <c r="CJ62"/>
  <c r="I22" i="23"/>
  <c r="I23"/>
  <c r="E23"/>
  <c r="GJ59" i="25"/>
  <c r="AG128"/>
  <c r="GJ61"/>
  <c r="CJ59" i="24"/>
  <c r="EE87" i="27"/>
  <c r="Z174" i="29"/>
  <c r="N176"/>
  <c r="Z176"/>
  <c r="C36" i="36"/>
  <c r="H36"/>
  <c r="H37"/>
  <c r="H34"/>
  <c r="E37" i="23"/>
  <c r="E39"/>
  <c r="F39"/>
  <c r="CJ60" i="24"/>
  <c r="I5" i="23"/>
  <c r="I9"/>
  <c r="G9"/>
</calcChain>
</file>

<file path=xl/comments1.xml><?xml version="1.0" encoding="utf-8"?>
<comments xmlns="http://schemas.openxmlformats.org/spreadsheetml/2006/main">
  <authors>
    <author>University of Alaska</author>
    <author>fnlvc</author>
  </authors>
  <commentList>
    <comment ref="T5" authorId="0">
      <text>
        <r>
          <rPr>
            <b/>
            <sz val="8"/>
            <color indexed="81"/>
            <rFont val="Tahoma"/>
          </rPr>
          <t xml:space="preserve">
Budget spreadsheet directions
</t>
        </r>
        <r>
          <rPr>
            <sz val="8"/>
            <color indexed="81"/>
            <rFont val="Tahoma"/>
          </rPr>
          <t xml:space="preserve">We've included a few basic tips to help you navigate the budget spreadsheet. If you have any unanswered questions, please feel free to contact the Office of Sponsored Programs and we'll do our best to provide answers. </t>
        </r>
        <r>
          <rPr>
            <b/>
            <sz val="8"/>
            <color indexed="17"/>
            <rFont val="Tahoma"/>
            <family val="2"/>
          </rPr>
          <t>To hide these pesky yellow and orange comment boxes</t>
        </r>
        <r>
          <rPr>
            <sz val="8"/>
            <color indexed="81"/>
            <rFont val="Tahoma"/>
          </rPr>
          <t>, select View in the tool bar and click Comments in Excel 2003. In Excel 2007, select the Comments group within the Review tab and select Show All Comments twice. You can re-expose individual comment boxes by holding your mouse over a red triangle.</t>
        </r>
        <r>
          <rPr>
            <b/>
            <sz val="8"/>
            <color indexed="81"/>
            <rFont val="Tahoma"/>
          </rPr>
          <t xml:space="preserve">
The budget spreadsheet is so big!</t>
        </r>
        <r>
          <rPr>
            <sz val="8"/>
            <color indexed="81"/>
            <rFont val="Tahoma"/>
          </rPr>
          <t xml:space="preserve">
The budget spreadsheet is designed to allow flexibility between simple, one-year, one-budget-item budgets and  more complex multi-year budgets. Most budgets will not need all of the rows available for salaries, travel, contractual services, etc.  All the year columns won’t be required for projects less than five years in duration.
Any rows and columns not needed for your budget can be “hidden.” Highlight the rows or columns that you do not need, right click, and select Hide. Another way to do this is to highlight the rows and columns that aren’t needed, select the Window menu in the tool bar, and click Hide. To unhide any columns or rows, highlight the columns or rows and follow the same directions to hide a selection, except click Unhide.
</t>
        </r>
        <r>
          <rPr>
            <b/>
            <sz val="8"/>
            <color indexed="81"/>
            <rFont val="Tahoma"/>
          </rPr>
          <t xml:space="preserve">How can I print the budget so it is readable? How can I change the number of print out pages?
</t>
        </r>
        <r>
          <rPr>
            <sz val="8"/>
            <color indexed="81"/>
            <rFont val="Tahoma"/>
          </rPr>
          <t xml:space="preserve">If you've hidden all unnecessary columns and rows and the budget is still printing small, you probably have a large budget and will have to adjust the settings. A multiple year budget with many budget line items, as well as a multi-unit budget or match/cost-share budget, will probably need to be printed on landscape and/or on multiple pages. 
To print landscape, select the File menu in the tool bar, click Page Setup, and click the Page tab.  Under Orientation, select Landscape.
To change the number of print out pages, first select the File menu in the tool bar, click Page Setup, and click the Page tab. Under Scaling, select Fit to. If your budget is large and the font too small when the budget is printed on one page, then change the numbers to "one page(s) wide by two page(s) tall."  If you have a small budget and want to print the budget on only one page, change the numbers to "one page(s) wide by one page(s) tall." 
To  move the page breaks exactly where you need them, select the View menu in the tool bar, click Page Break Preview, and move the blue lines to how you need the budget to print.
</t>
        </r>
        <r>
          <rPr>
            <b/>
            <sz val="8"/>
            <color indexed="81"/>
            <rFont val="Tahoma"/>
          </rPr>
          <t>The spreadsheet is really small on my computer screen. How can I fix this?</t>
        </r>
        <r>
          <rPr>
            <sz val="8"/>
            <color indexed="81"/>
            <rFont val="Tahoma"/>
          </rPr>
          <t xml:space="preserve">
Select the View menu in the tool bar, click Zoom. Recommended zoom is 100%.
Note: The excel directions may be different for Microsoft Excel 2007.
</t>
        </r>
      </text>
    </comment>
    <comment ref="K10" authorId="0">
      <text>
        <r>
          <rPr>
            <b/>
            <sz val="8"/>
            <color indexed="81"/>
            <rFont val="Tahoma"/>
          </rPr>
          <t xml:space="preserve">UAF Office of Sponsored Programs:
</t>
        </r>
        <r>
          <rPr>
            <sz val="8"/>
            <color indexed="81"/>
            <rFont val="Tahoma"/>
          </rPr>
          <t xml:space="preserve">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r>
          <rPr>
            <sz val="8"/>
            <color indexed="81"/>
            <rFont val="Tahoma"/>
          </rPr>
          <t xml:space="preserve">
</t>
        </r>
      </text>
    </comment>
    <comment ref="L10" authorId="0">
      <text>
        <r>
          <rPr>
            <b/>
            <sz val="8"/>
            <color indexed="81"/>
            <rFont val="Tahoma"/>
          </rPr>
          <t>UAF Office of Sponsored Programs:</t>
        </r>
        <r>
          <rPr>
            <sz val="8"/>
            <color indexed="81"/>
            <rFont val="Tahoma"/>
          </rPr>
          <t xml:space="preserve">
The leave and fringe rates will autopopulate once an e-class is selected.</t>
        </r>
      </text>
    </comment>
    <comment ref="E73" authorId="0">
      <text>
        <r>
          <rPr>
            <b/>
            <sz val="8"/>
            <color indexed="81"/>
            <rFont val="Tahoma"/>
          </rPr>
          <t xml:space="preserve">UAF Office of Sponsored Programs:
</t>
        </r>
        <r>
          <rPr>
            <sz val="8"/>
            <color indexed="81"/>
            <rFont val="Tahoma"/>
          </rPr>
          <t>Total number of airfares, days per diem, car rentals, or mileage for each trip.</t>
        </r>
      </text>
    </comment>
    <comment ref="C7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93" authorId="0">
      <text>
        <r>
          <rPr>
            <b/>
            <sz val="8"/>
            <color indexed="81"/>
            <rFont val="Tahoma"/>
          </rPr>
          <t xml:space="preserve">UAF Office of Sponsored Programs:
</t>
        </r>
        <r>
          <rPr>
            <sz val="8"/>
            <color indexed="81"/>
            <rFont val="Tahoma"/>
          </rPr>
          <t>Total number of airfares, days per diem, or car rentals for each trip.</t>
        </r>
      </text>
    </comment>
    <comment ref="C9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03"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15" authorId="0">
      <text>
        <r>
          <rPr>
            <b/>
            <sz val="8"/>
            <color indexed="81"/>
            <rFont val="Tahoma"/>
          </rPr>
          <t>UAF Office of Sponsored Programs:</t>
        </r>
        <r>
          <rPr>
            <sz val="8"/>
            <color indexed="81"/>
            <rFont val="Tahoma"/>
          </rPr>
          <t xml:space="preserve">
List the name of each subaward on a different line.</t>
        </r>
      </text>
    </comment>
    <comment ref="C122"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148" authorId="0">
      <text>
        <r>
          <rPr>
            <b/>
            <sz val="8"/>
            <color indexed="81"/>
            <rFont val="Tahoma"/>
          </rPr>
          <t xml:space="preserve">UAF Office of Sponsored Programs: 
</t>
        </r>
        <r>
          <rPr>
            <sz val="8"/>
            <color indexed="81"/>
            <rFont val="Tahoma"/>
          </rPr>
          <t xml:space="preserve">NSF participant support costs (stipends, travel, subsistence, other) and DoEd training stipends are exempt from F&amp;A. </t>
        </r>
      </text>
    </comment>
    <comment ref="C161"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2.xml><?xml version="1.0" encoding="utf-8"?>
<comments xmlns="http://schemas.openxmlformats.org/spreadsheetml/2006/main">
  <authors>
    <author>University of Alaska</author>
    <author>fnlvc</author>
  </authors>
  <commentList>
    <comment ref="K10"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0" authorId="0">
      <text>
        <r>
          <rPr>
            <b/>
            <sz val="8"/>
            <color indexed="81"/>
            <rFont val="Tahoma"/>
          </rPr>
          <t>UAF Office of Sponsored Programs:</t>
        </r>
        <r>
          <rPr>
            <sz val="8"/>
            <color indexed="81"/>
            <rFont val="Tahoma"/>
          </rPr>
          <t xml:space="preserve">
The leave and fringe rates will autopopulate once an e-class is selected.</t>
        </r>
      </text>
    </comment>
    <comment ref="E84" authorId="0">
      <text>
        <r>
          <rPr>
            <b/>
            <sz val="8"/>
            <color indexed="81"/>
            <rFont val="Tahoma"/>
          </rPr>
          <t xml:space="preserve">UAF Office of Sponsored Programs:
</t>
        </r>
        <r>
          <rPr>
            <sz val="8"/>
            <color indexed="81"/>
            <rFont val="Tahoma"/>
          </rPr>
          <t>Total number of airfares, days per diem, car rentals, or mileage for each trip.</t>
        </r>
      </text>
    </comment>
    <comment ref="C8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04" authorId="0">
      <text>
        <r>
          <rPr>
            <b/>
            <sz val="8"/>
            <color indexed="81"/>
            <rFont val="Tahoma"/>
          </rPr>
          <t xml:space="preserve">UAF Office of Sponsored Programs:
</t>
        </r>
        <r>
          <rPr>
            <sz val="8"/>
            <color indexed="81"/>
            <rFont val="Tahoma"/>
          </rPr>
          <t>Total number of airfares, days per diem, or car rentals for each trip.</t>
        </r>
      </text>
    </comment>
    <comment ref="C10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14"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26" authorId="0">
      <text>
        <r>
          <rPr>
            <b/>
            <sz val="8"/>
            <color indexed="81"/>
            <rFont val="Tahoma"/>
          </rPr>
          <t>UAF Office of Sponsored Programs:</t>
        </r>
        <r>
          <rPr>
            <sz val="8"/>
            <color indexed="81"/>
            <rFont val="Tahoma"/>
          </rPr>
          <t xml:space="preserve">
List the name of each subaward on a different line.</t>
        </r>
      </text>
    </comment>
    <comment ref="C133"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143"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3.xml><?xml version="1.0" encoding="utf-8"?>
<comments xmlns="http://schemas.openxmlformats.org/spreadsheetml/2006/main">
  <authors>
    <author>University of Alaska</author>
    <author>fnlvc</author>
  </authors>
  <commentList>
    <comment ref="K10"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0" authorId="0">
      <text>
        <r>
          <rPr>
            <b/>
            <sz val="8"/>
            <color indexed="81"/>
            <rFont val="Tahoma"/>
          </rPr>
          <t>UAF Office of Sponsored Programs:</t>
        </r>
        <r>
          <rPr>
            <sz val="8"/>
            <color indexed="81"/>
            <rFont val="Tahoma"/>
          </rPr>
          <t xml:space="preserve">
The leave and fringe rates will autopopulate once an e-class is selected.</t>
        </r>
      </text>
    </comment>
    <comment ref="E84" authorId="0">
      <text>
        <r>
          <rPr>
            <b/>
            <sz val="8"/>
            <color indexed="81"/>
            <rFont val="Tahoma"/>
          </rPr>
          <t xml:space="preserve">UAF Office of Sponsored Programs:
</t>
        </r>
        <r>
          <rPr>
            <sz val="8"/>
            <color indexed="81"/>
            <rFont val="Tahoma"/>
          </rPr>
          <t>Total number of airfares, days per diem, car rentals, or mileage for each trip.</t>
        </r>
      </text>
    </comment>
    <comment ref="C8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04" authorId="0">
      <text>
        <r>
          <rPr>
            <b/>
            <sz val="8"/>
            <color indexed="81"/>
            <rFont val="Tahoma"/>
          </rPr>
          <t xml:space="preserve">UAF Office of Sponsored Programs:
</t>
        </r>
        <r>
          <rPr>
            <sz val="8"/>
            <color indexed="81"/>
            <rFont val="Tahoma"/>
          </rPr>
          <t>Total number of airfares, days per diem, or car rentals for each trip.</t>
        </r>
      </text>
    </comment>
    <comment ref="C105"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14"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26" authorId="0">
      <text>
        <r>
          <rPr>
            <b/>
            <sz val="8"/>
            <color indexed="81"/>
            <rFont val="Tahoma"/>
          </rPr>
          <t>UAF Office of Sponsored Programs:</t>
        </r>
        <r>
          <rPr>
            <sz val="8"/>
            <color indexed="81"/>
            <rFont val="Tahoma"/>
          </rPr>
          <t xml:space="preserve">
List the name of each subaward on a different line.</t>
        </r>
      </text>
    </comment>
    <comment ref="C133"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143"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4.xml><?xml version="1.0" encoding="utf-8"?>
<comments xmlns="http://schemas.openxmlformats.org/spreadsheetml/2006/main">
  <authors>
    <author>University of Alaska</author>
    <author>fnlvc</author>
  </authors>
  <commentList>
    <comment ref="K11"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1" authorId="0">
      <text>
        <r>
          <rPr>
            <b/>
            <sz val="8"/>
            <color indexed="81"/>
            <rFont val="Tahoma"/>
          </rPr>
          <t>UAF Office of Sponsored Programs:</t>
        </r>
        <r>
          <rPr>
            <sz val="8"/>
            <color indexed="81"/>
            <rFont val="Tahoma"/>
          </rPr>
          <t xml:space="preserve">
The leave and fringe rates will autopopulate once an e-class is selected.</t>
        </r>
      </text>
    </comment>
    <comment ref="E73" authorId="0">
      <text>
        <r>
          <rPr>
            <b/>
            <sz val="8"/>
            <color indexed="81"/>
            <rFont val="Tahoma"/>
          </rPr>
          <t xml:space="preserve">UAF Office of Sponsored Programs:
</t>
        </r>
        <r>
          <rPr>
            <sz val="8"/>
            <color indexed="81"/>
            <rFont val="Tahoma"/>
          </rPr>
          <t>Total number of airfares, days per diem, car rentals, or mileage for each trip.</t>
        </r>
      </text>
    </comment>
    <comment ref="C7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88" authorId="0">
      <text>
        <r>
          <rPr>
            <b/>
            <sz val="8"/>
            <color indexed="81"/>
            <rFont val="Tahoma"/>
          </rPr>
          <t xml:space="preserve">UAF Office of Sponsored Programs:
</t>
        </r>
        <r>
          <rPr>
            <sz val="8"/>
            <color indexed="81"/>
            <rFont val="Tahoma"/>
          </rPr>
          <t>Total number of airfares, days per diem, or car rentals for each trip.</t>
        </r>
      </text>
    </comment>
    <comment ref="C89"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97" authorId="0">
      <text>
        <r>
          <rPr>
            <b/>
            <sz val="8"/>
            <color indexed="81"/>
            <rFont val="Tahoma"/>
          </rPr>
          <t xml:space="preserve">UAF Office of Sponsored Programs:
</t>
        </r>
        <r>
          <rPr>
            <sz val="8"/>
            <color indexed="81"/>
            <rFont val="Tahoma"/>
          </rPr>
          <t>Total number of airfares, days per diem, car rentals, or mileage for each trip.</t>
        </r>
      </text>
    </comment>
    <comment ref="C98"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12" authorId="0">
      <text>
        <r>
          <rPr>
            <b/>
            <sz val="8"/>
            <color indexed="81"/>
            <rFont val="Tahoma"/>
          </rPr>
          <t xml:space="preserve">UAF Office of Sponsored Programs:
</t>
        </r>
        <r>
          <rPr>
            <sz val="8"/>
            <color indexed="81"/>
            <rFont val="Tahoma"/>
          </rPr>
          <t>Total number of airfares, days per diem, or car rentals for each trip.</t>
        </r>
      </text>
    </comment>
    <comment ref="C113"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121" authorId="0">
      <text>
        <r>
          <rPr>
            <b/>
            <sz val="8"/>
            <color indexed="81"/>
            <rFont val="Tahoma"/>
          </rPr>
          <t xml:space="preserve">UAF Office of Sponsored Programs:
</t>
        </r>
        <r>
          <rPr>
            <sz val="8"/>
            <color indexed="81"/>
            <rFont val="Tahoma"/>
          </rPr>
          <t>Total number of airfares, days per diem, car rentals, or mileage for each trip.</t>
        </r>
      </text>
    </comment>
    <comment ref="C122"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36" authorId="0">
      <text>
        <r>
          <rPr>
            <b/>
            <sz val="8"/>
            <color indexed="81"/>
            <rFont val="Tahoma"/>
          </rPr>
          <t xml:space="preserve">UAF Office of Sponsored Programs:
</t>
        </r>
        <r>
          <rPr>
            <sz val="8"/>
            <color indexed="81"/>
            <rFont val="Tahoma"/>
          </rPr>
          <t>Total number of airfares, days per diem, or car rentals for each trip.</t>
        </r>
      </text>
    </comment>
    <comment ref="C137"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145" authorId="0">
      <text>
        <r>
          <rPr>
            <b/>
            <sz val="8"/>
            <color indexed="81"/>
            <rFont val="Tahoma"/>
          </rPr>
          <t xml:space="preserve">UAF Office of Sponsored Programs:
</t>
        </r>
        <r>
          <rPr>
            <sz val="8"/>
            <color indexed="81"/>
            <rFont val="Tahoma"/>
          </rPr>
          <t>Total number of airfares, days per diem, car rentals, or mileage for each trip.</t>
        </r>
      </text>
    </comment>
    <comment ref="C146"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60" authorId="0">
      <text>
        <r>
          <rPr>
            <b/>
            <sz val="8"/>
            <color indexed="81"/>
            <rFont val="Tahoma"/>
          </rPr>
          <t xml:space="preserve">UAF Office of Sponsored Programs:
</t>
        </r>
        <r>
          <rPr>
            <sz val="8"/>
            <color indexed="81"/>
            <rFont val="Tahoma"/>
          </rPr>
          <t>Total number of airfares, days per diem, or car rentals for each trip.</t>
        </r>
      </text>
    </comment>
    <comment ref="C161"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70"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82" authorId="0">
      <text>
        <r>
          <rPr>
            <b/>
            <sz val="8"/>
            <color indexed="81"/>
            <rFont val="Tahoma"/>
          </rPr>
          <t>UAF Office of Sponsored Programs:</t>
        </r>
        <r>
          <rPr>
            <sz val="8"/>
            <color indexed="81"/>
            <rFont val="Tahoma"/>
          </rPr>
          <t xml:space="preserve">
List the name of each subaward on a different line.</t>
        </r>
      </text>
    </comment>
    <comment ref="C189"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C221" authorId="0">
      <text>
        <r>
          <rPr>
            <b/>
            <sz val="8"/>
            <color indexed="81"/>
            <rFont val="Tahoma"/>
          </rPr>
          <t xml:space="preserve">UAF Office of Sponsored Programs: 
</t>
        </r>
        <r>
          <rPr>
            <sz val="8"/>
            <color indexed="81"/>
            <rFont val="Tahoma"/>
          </rPr>
          <t xml:space="preserve">NSF participant support costs (stipends, travel, subsistence, other) and DoEd training stipends are exempt from F&amp;A. </t>
        </r>
      </text>
    </comment>
    <comment ref="C234"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5.xml><?xml version="1.0" encoding="utf-8"?>
<comments xmlns="http://schemas.openxmlformats.org/spreadsheetml/2006/main">
  <authors>
    <author>University of Alaska</author>
    <author>fnlvc</author>
  </authors>
  <commentList>
    <comment ref="K11" authorId="0">
      <text>
        <r>
          <rPr>
            <b/>
            <sz val="8"/>
            <color indexed="81"/>
            <rFont val="Tahoma"/>
          </rPr>
          <t>UAF Office of Sponsored Programs:</t>
        </r>
        <r>
          <rPr>
            <sz val="8"/>
            <color indexed="81"/>
            <rFont val="Tahoma"/>
          </rPr>
          <t xml:space="preserve">
The hourly wage for current UAF employees can be found on the NBAJOBS Banner screen. Please consult your departmental Human Resources manager for help selecting hourly wages for project employees not </t>
        </r>
        <r>
          <rPr>
            <b/>
            <sz val="8"/>
            <color indexed="81"/>
            <rFont val="Tahoma"/>
          </rPr>
          <t>yet</t>
        </r>
        <r>
          <rPr>
            <sz val="8"/>
            <color indexed="81"/>
            <rFont val="Tahoma"/>
          </rPr>
          <t xml:space="preserve"> employed at UAF.
The UAF Graduate School sets minimum rates of pay for graduate students. Departments are free to set their own rates of pay as long as those rates are higher than the Graduate School minimums. The Graduate School rates can be found here: http://www.uaf.edu/gradsch/general/FAQ.html#grad_assistantships</t>
        </r>
      </text>
    </comment>
    <comment ref="L11" authorId="0">
      <text>
        <r>
          <rPr>
            <b/>
            <sz val="8"/>
            <color indexed="81"/>
            <rFont val="Tahoma"/>
          </rPr>
          <t>UAF Office of Sponsored Programs:</t>
        </r>
        <r>
          <rPr>
            <sz val="8"/>
            <color indexed="81"/>
            <rFont val="Tahoma"/>
          </rPr>
          <t xml:space="preserve">
The leave and fringe rates will autopopulate once an e-class is selected.</t>
        </r>
      </text>
    </comment>
    <comment ref="E73" authorId="0">
      <text>
        <r>
          <rPr>
            <b/>
            <sz val="8"/>
            <color indexed="81"/>
            <rFont val="Tahoma"/>
          </rPr>
          <t xml:space="preserve">UAF Office of Sponsored Programs:
</t>
        </r>
        <r>
          <rPr>
            <sz val="8"/>
            <color indexed="81"/>
            <rFont val="Tahoma"/>
          </rPr>
          <t>Total number of airfares, days per diem, car rentals, or mileage for each trip.</t>
        </r>
      </text>
    </comment>
    <comment ref="C74"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88" authorId="0">
      <text>
        <r>
          <rPr>
            <b/>
            <sz val="8"/>
            <color indexed="81"/>
            <rFont val="Tahoma"/>
          </rPr>
          <t xml:space="preserve">UAF Office of Sponsored Programs:
</t>
        </r>
        <r>
          <rPr>
            <sz val="8"/>
            <color indexed="81"/>
            <rFont val="Tahoma"/>
          </rPr>
          <t>Total number of airfares, days per diem, or car rentals for each trip.</t>
        </r>
      </text>
    </comment>
    <comment ref="C89"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E97" authorId="0">
      <text>
        <r>
          <rPr>
            <b/>
            <sz val="8"/>
            <color indexed="81"/>
            <rFont val="Tahoma"/>
          </rPr>
          <t xml:space="preserve">UAF Office of Sponsored Programs:
</t>
        </r>
        <r>
          <rPr>
            <sz val="8"/>
            <color indexed="81"/>
            <rFont val="Tahoma"/>
          </rPr>
          <t>Total number of airfares, days per diem, car rentals, or mileage for each trip.</t>
        </r>
      </text>
    </comment>
    <comment ref="C98"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'Alaska PerDiem' or "Domestic PerDiem' worksheet for rates</t>
        </r>
      </text>
    </comment>
    <comment ref="E112" authorId="0">
      <text>
        <r>
          <rPr>
            <b/>
            <sz val="8"/>
            <color indexed="81"/>
            <rFont val="Tahoma"/>
          </rPr>
          <t xml:space="preserve">UAF Office of Sponsored Programs:
</t>
        </r>
        <r>
          <rPr>
            <sz val="8"/>
            <color indexed="81"/>
            <rFont val="Tahoma"/>
          </rPr>
          <t>Total number of airfares, days per diem, or car rentals for each trip.</t>
        </r>
      </text>
    </comment>
    <comment ref="C113" authorId="0">
      <text>
        <r>
          <rPr>
            <b/>
            <sz val="8"/>
            <color indexed="81"/>
            <rFont val="Tahoma"/>
          </rPr>
          <t xml:space="preserve">UAF Office of Sponsored Programs:
</t>
        </r>
        <r>
          <rPr>
            <sz val="8"/>
            <color indexed="81"/>
            <rFont val="Tahoma"/>
          </rPr>
          <t>List each travel destination on a separate line.</t>
        </r>
        <r>
          <rPr>
            <sz val="8"/>
            <color indexed="81"/>
            <rFont val="Tahoma"/>
          </rPr>
          <t xml:space="preserve">
Consult the 'Foreign PerDiem' worksheet for rates</t>
        </r>
      </text>
    </comment>
    <comment ref="C122" authorId="0">
      <text>
        <r>
          <rPr>
            <b/>
            <sz val="8"/>
            <color indexed="81"/>
            <rFont val="Tahoma"/>
          </rPr>
          <t>UAF Office of Sponsored Programs:</t>
        </r>
        <r>
          <rPr>
            <sz val="8"/>
            <color indexed="81"/>
            <rFont val="Tahoma"/>
          </rPr>
          <t xml:space="preserve">
For definitions of contractual services account codes, please visit: http://www.uaf.edu/finsvcs/AcctCodes/AC3Contractual.html#CONTRACTUAL</t>
        </r>
      </text>
    </comment>
    <comment ref="C134" authorId="0">
      <text>
        <r>
          <rPr>
            <b/>
            <sz val="8"/>
            <color indexed="81"/>
            <rFont val="Tahoma"/>
          </rPr>
          <t>UAF Office of Sponsored Programs:</t>
        </r>
        <r>
          <rPr>
            <sz val="8"/>
            <color indexed="81"/>
            <rFont val="Tahoma"/>
          </rPr>
          <t xml:space="preserve">
List the name of each subaward on a different line.</t>
        </r>
      </text>
    </comment>
    <comment ref="C141" authorId="0">
      <text>
        <r>
          <rPr>
            <b/>
            <sz val="8"/>
            <color indexed="81"/>
            <rFont val="Tahoma"/>
          </rPr>
          <t>UAF Office of Sponsored Programs:</t>
        </r>
        <r>
          <rPr>
            <sz val="8"/>
            <color indexed="81"/>
            <rFont val="Tahoma"/>
          </rPr>
          <t xml:space="preserve">
For definitions of commodity account codes, please visit: http://www.uaf.edu/finsvcs/AcctCodes/AC4Commodities.html</t>
        </r>
      </text>
    </comment>
    <comment ref="M154" authorId="0">
      <text>
        <r>
          <rPr>
            <b/>
            <sz val="8"/>
            <color indexed="81"/>
            <rFont val="Tahoma"/>
          </rPr>
          <t xml:space="preserve">UAF Office of Sponsored Programs: </t>
        </r>
        <r>
          <rPr>
            <sz val="8"/>
            <color indexed="81"/>
            <rFont val="Tahoma"/>
          </rPr>
          <t xml:space="preserve">
Enter the F&amp;A rate allowed by the agency, whether it be UAF's full negotiated rate or a reduced rate.</t>
        </r>
      </text>
    </comment>
    <comment ref="M156" authorId="0">
      <text>
        <r>
          <rPr>
            <b/>
            <sz val="8"/>
            <color indexed="81"/>
            <rFont val="Tahoma"/>
          </rPr>
          <t xml:space="preserve">UAF Office of Sponsored Programs:
</t>
        </r>
        <r>
          <rPr>
            <sz val="8"/>
            <color indexed="81"/>
            <rFont val="Tahoma"/>
          </rPr>
          <t>Provided the agency doesn't disallow such costs, we can charge our full negotiated F&amp;A rate on direct costs provided as match even if the agency reduces the F&amp;A rate for the agency request budget.</t>
        </r>
        <r>
          <rPr>
            <sz val="8"/>
            <color indexed="81"/>
            <rFont val="Tahoma"/>
          </rPr>
          <t xml:space="preserve">
</t>
        </r>
      </text>
    </comment>
    <comment ref="M158" authorId="0">
      <text>
        <r>
          <rPr>
            <b/>
            <sz val="8"/>
            <color indexed="81"/>
            <rFont val="Tahoma"/>
          </rPr>
          <t xml:space="preserve">UAF Office of Sponsored Programs:
</t>
        </r>
        <r>
          <rPr>
            <sz val="8"/>
            <color indexed="81"/>
            <rFont val="Tahoma"/>
          </rPr>
          <t>UAF can use unrecovered F&amp;A as match if, and only if, the agency gives permission. Unrecovered F&amp;A is the difference between UAF's full negotiated F&amp;A rate and the reduced rate allowed by the agency. For example, if an agency allows for F&amp;A recovery at a reduced rate of 25% on a research proposal, UAF's unrecovered F&amp;A would be 45.1% - 25% = 20.1%.  You would enter 20.1% in this cell and it would calculate on the agency request direct costs.</t>
        </r>
      </text>
    </comment>
    <comment ref="C171" authorId="0">
      <text>
        <r>
          <rPr>
            <b/>
            <sz val="8"/>
            <color indexed="81"/>
            <rFont val="Tahoma"/>
          </rPr>
          <t xml:space="preserve">UAF Office of Sponsored Programs: 
</t>
        </r>
        <r>
          <rPr>
            <sz val="8"/>
            <color indexed="81"/>
            <rFont val="Tahoma"/>
          </rPr>
          <t xml:space="preserve">NSF participant support costs (stipends, travel, subsistence, other) and DoEd training stipends are exempt from F&amp;A. </t>
        </r>
      </text>
    </comment>
    <comment ref="C184" authorId="1">
      <text>
        <r>
          <rPr>
            <b/>
            <sz val="8"/>
            <color indexed="81"/>
            <rFont val="Tahoma"/>
          </rPr>
          <t>UAF Office of Sponsored Programs:</t>
        </r>
        <r>
          <rPr>
            <sz val="8"/>
            <color indexed="81"/>
            <rFont val="Tahoma"/>
          </rPr>
          <t xml:space="preserve">
List all equipment over $5,000 that has useful life of more than one year</t>
        </r>
      </text>
    </comment>
  </commentList>
</comments>
</file>

<file path=xl/comments6.xml><?xml version="1.0" encoding="utf-8"?>
<comments xmlns="http://schemas.openxmlformats.org/spreadsheetml/2006/main">
  <authors>
    <author>University of Alaska</author>
  </authors>
  <commentList>
    <comment ref="AG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3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3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3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5"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7"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49"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51"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AG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BQ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DA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EK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 ref="FU53" authorId="0">
      <text>
        <r>
          <rPr>
            <b/>
            <sz val="8"/>
            <color indexed="81"/>
            <rFont val="Tahoma"/>
          </rPr>
          <t>University of Alaska:</t>
        </r>
        <r>
          <rPr>
            <sz val="8"/>
            <color indexed="81"/>
            <rFont val="Tahoma"/>
          </rPr>
          <t xml:space="preserve">
Other Personnel salary and benefit information does not auto populate from the main budget spreadsheet and will need to be entered manually in order for the spreadsheet to calculate correctly.</t>
        </r>
      </text>
    </comment>
  </commentList>
</comments>
</file>

<file path=xl/sharedStrings.xml><?xml version="1.0" encoding="utf-8"?>
<sst xmlns="http://schemas.openxmlformats.org/spreadsheetml/2006/main" count="3075" uniqueCount="795">
  <si>
    <t>NSF and DoEd PARTICIPANT SUPPORT COSTS</t>
  </si>
  <si>
    <t>NSF Stipends</t>
  </si>
  <si>
    <t>NSF Travel</t>
  </si>
  <si>
    <t>NSF Subsistence</t>
  </si>
  <si>
    <t>Yearly Increase</t>
  </si>
  <si>
    <t>% Yearly Increase</t>
  </si>
  <si>
    <t>Simply update the numbers on this spreadsheet. The fringe benefits and F&amp;A rates will then automatically update on the budget spreadsheets.</t>
  </si>
  <si>
    <t>NSF Other</t>
  </si>
  <si>
    <t>DoEd Training Stipends</t>
  </si>
  <si>
    <t>B. Dept #1 Facilities and Administration (F&amp;A)</t>
  </si>
  <si>
    <t>B. Dept #2 Facilities and Administration (F&amp;A)</t>
  </si>
  <si>
    <t>SECTION A - BUDGET SUMMARY                                                                                                                                                                                                                                                     U.S. DEPARTMENT OF EDUCATION FUNDS</t>
  </si>
  <si>
    <t>Name of Institution/Organization:</t>
  </si>
  <si>
    <t>2. Land, Structures, Rights-of-way, Appraisals, etc.</t>
  </si>
  <si>
    <t>3. Relocation Expenses and Payments</t>
  </si>
  <si>
    <t>4. Architectural and Engineering Fees</t>
  </si>
  <si>
    <t>5. Other Architectural and Engineering Fees</t>
  </si>
  <si>
    <t>6. Project Inspection Fees</t>
  </si>
  <si>
    <t>Directions to update the fringe benefits and F&amp;A rates on the budget spreadsheets:</t>
  </si>
  <si>
    <t>If additional rows are added to either the benefits tables or the F&amp;A table, make sure the parameters for the table are adjusted:</t>
  </si>
  <si>
    <t>To adjust table parameters: Insert, Name, Define. Find the appropriate table. Make sure all the necessary cells are included in the listed parameters.</t>
  </si>
  <si>
    <t>Grad Student Health Insurance (Enter manually)</t>
  </si>
  <si>
    <t>Column 1</t>
  </si>
  <si>
    <t>Column 2</t>
  </si>
  <si>
    <t>Column 3</t>
  </si>
  <si>
    <t>Column 4</t>
  </si>
  <si>
    <t>Column 5</t>
  </si>
  <si>
    <t>Column 6</t>
  </si>
  <si>
    <t>HUD Share ($)</t>
  </si>
  <si>
    <t>Applicant Match ($)</t>
  </si>
  <si>
    <t>Other HUD Funds ($)</t>
  </si>
  <si>
    <t>Other Fed Share ($)</t>
  </si>
  <si>
    <t>State Share ($)</t>
  </si>
  <si>
    <t>Local/Tribal Share ($)</t>
  </si>
  <si>
    <t>Column 7</t>
  </si>
  <si>
    <t>Column 8</t>
  </si>
  <si>
    <t>Column 9</t>
  </si>
  <si>
    <t>7. Site Work</t>
  </si>
  <si>
    <t>8. Demolition and Removal</t>
  </si>
  <si>
    <t>9. Construction</t>
  </si>
  <si>
    <t>10. Equipment</t>
  </si>
  <si>
    <t>11. Contingencies</t>
  </si>
  <si>
    <t>12. Miscellaneous</t>
  </si>
  <si>
    <t>TOTAL FABRICATION SALARY &amp; BENEFIT COSTS</t>
  </si>
  <si>
    <t>F9 - Faculty (UNAC)</t>
  </si>
  <si>
    <t>FR - Faculty (Non-Union, 12 mo.)</t>
  </si>
  <si>
    <t>FT/FW - Adjunct Faculty</t>
  </si>
  <si>
    <t>FN - Faculty (Non-Union, &lt;12 mo.)</t>
  </si>
  <si>
    <t>A9 - Faculty (ACCFT)</t>
  </si>
  <si>
    <t>EX - Executive</t>
  </si>
  <si>
    <t>XR - Exempt Staff</t>
  </si>
  <si>
    <t>NR - Classified Staff</t>
  </si>
  <si>
    <t>NX - Extended Temp</t>
  </si>
  <si>
    <t>NT - Temp Staff</t>
  </si>
  <si>
    <t>Payperiods</t>
  </si>
  <si>
    <t>Hours per Payperiod</t>
  </si>
  <si>
    <t>Total Hours per Year</t>
  </si>
  <si>
    <t>REQUEST TRAVEL</t>
  </si>
  <si>
    <t>MATCH TRAVEL</t>
  </si>
  <si>
    <t>Commodity (include description)</t>
  </si>
  <si>
    <t>Contractual Service (include description)</t>
  </si>
  <si>
    <t>Payperiod to Hours Conversion Chart</t>
  </si>
  <si>
    <t>Employee Name</t>
  </si>
  <si>
    <t>Select E-Class</t>
  </si>
  <si>
    <t>GT - Graduate, summer</t>
  </si>
  <si>
    <t>GN - Graduate, academic</t>
  </si>
  <si>
    <t>ST - Undergrad, summer</t>
  </si>
  <si>
    <t>SN - Undergrad, academic</t>
  </si>
  <si>
    <t>Select Travel Cost from List</t>
  </si>
  <si>
    <t>Select Commodity from List</t>
  </si>
  <si>
    <t>Request Budget</t>
  </si>
  <si>
    <t>Match Budget</t>
  </si>
  <si>
    <t xml:space="preserve">This form is provided as a starting point for filling out the agency provided forms. For various reasons, some budgets may not populate into this form </t>
  </si>
  <si>
    <t>correctly or as they should be submitted to the funding agency.</t>
  </si>
  <si>
    <t>Subaward Name</t>
  </si>
  <si>
    <t>Totals:</t>
  </si>
  <si>
    <t>Subaward Totals: First $25,000 plus costs over $25,000</t>
  </si>
  <si>
    <t>Subawards Direct Costs</t>
  </si>
  <si>
    <t>B. Total Direct Costs (TDC)</t>
  </si>
  <si>
    <t>C. Exclusions</t>
  </si>
  <si>
    <t xml:space="preserve">D. Base  </t>
  </si>
  <si>
    <t xml:space="preserve">Equipment </t>
  </si>
  <si>
    <t>Equipment fabrication salaries</t>
  </si>
  <si>
    <t>Student Services</t>
  </si>
  <si>
    <t>Subaward costs over $25,000 for each subaward</t>
  </si>
  <si>
    <t>F. Total Requested Costs</t>
  </si>
  <si>
    <t>E. F&amp;A</t>
  </si>
  <si>
    <t>SUBAWARD F&amp;A</t>
  </si>
  <si>
    <t>Subaward Totals: Direct Costs + F&amp;A</t>
  </si>
  <si>
    <t>A. NIH Modular Request (Total Direct Costs - Subaward F&amp;A)</t>
  </si>
  <si>
    <t>4151 - Maintenance Materials and Supplies</t>
  </si>
  <si>
    <t xml:space="preserve"> Check</t>
  </si>
  <si>
    <t>h. Other (tuition)</t>
  </si>
  <si>
    <t>Subawards</t>
  </si>
  <si>
    <t>A. Total Direct Costs (TDC)</t>
  </si>
  <si>
    <t>C. Total Requested Costs</t>
  </si>
  <si>
    <t>1. Tuition / Fees / Health Insurance</t>
  </si>
  <si>
    <t>2. Stipends</t>
  </si>
  <si>
    <t>3. Travel</t>
  </si>
  <si>
    <t>4. Subsistence</t>
  </si>
  <si>
    <t>5. Other</t>
  </si>
  <si>
    <t>6. Number of Participants / Trainees</t>
  </si>
  <si>
    <t>Section F, Other Direct Costs</t>
  </si>
  <si>
    <t>1. Materials and Supplies</t>
  </si>
  <si>
    <t>2. Publication Costs</t>
  </si>
  <si>
    <t>4. ADP / Computer Services</t>
  </si>
  <si>
    <t>Airfare</t>
  </si>
  <si>
    <t>3982 - Auto Liability Claims (Self-Insured)</t>
  </si>
  <si>
    <t>Indirect Cost Rate (%)</t>
  </si>
  <si>
    <t>Indirect Cost Base ($)</t>
  </si>
  <si>
    <t>Funds Requested ($)</t>
  </si>
  <si>
    <t>Base Salary ($)</t>
  </si>
  <si>
    <t>Requested Salary ($)</t>
  </si>
  <si>
    <t>Fringe Benefits ($)</t>
  </si>
  <si>
    <t>Total Salary, Wages, and Fringe Benefits (A+B)</t>
  </si>
  <si>
    <t>C. Equipment Description</t>
  </si>
  <si>
    <t>Total Equipment</t>
  </si>
  <si>
    <t>Total Travel Costs</t>
  </si>
  <si>
    <t>Total Participant/Trainee Support Costs</t>
  </si>
  <si>
    <t>E. Participant/Trainee Support Costs</t>
  </si>
  <si>
    <t>Funds Requetsed ($)</t>
  </si>
  <si>
    <t># of Participants</t>
  </si>
  <si>
    <t>Total Other Direct Costs</t>
  </si>
  <si>
    <t>Indirect Cost Type</t>
  </si>
  <si>
    <t>Total Indirect Costs</t>
  </si>
  <si>
    <t>Total Direct and Indirect Institutional Costs (G+H)</t>
  </si>
  <si>
    <t>Section A, Senior / Key Person</t>
  </si>
  <si>
    <t>Section B, Other Personnel</t>
  </si>
  <si>
    <t>Section C, Equipment</t>
  </si>
  <si>
    <t>Section D, Travel</t>
  </si>
  <si>
    <t>1. Domestic</t>
  </si>
  <si>
    <t>2. Foreign</t>
  </si>
  <si>
    <t>Section E, Participant / Trainee Support Costs</t>
  </si>
  <si>
    <t>B. Facilities and Administration (F&amp;A)</t>
  </si>
  <si>
    <t xml:space="preserve">      Funds</t>
  </si>
  <si>
    <t>3771 - Repairs and Alteration Services (Physical Plant)</t>
  </si>
  <si>
    <t>3772 - Vehicle, Airplane, Boat Repair/ Maintenance</t>
  </si>
  <si>
    <t>3774 - Equipment Maintenance Service Contracts</t>
  </si>
  <si>
    <t>3775 - Equipment Maintenance</t>
  </si>
  <si>
    <t>3781 - Facilities Repair/Maintenance</t>
  </si>
  <si>
    <t>3782 - Custodial/Janitorial Services</t>
  </si>
  <si>
    <t>3799 - Maintenance/Security-Other</t>
  </si>
  <si>
    <t>3UTIL - Utilities</t>
  </si>
  <si>
    <t>3881 - Sewer Utility</t>
  </si>
  <si>
    <t>3882 - Electrical Utility</t>
  </si>
  <si>
    <t>3883 - Water Utility</t>
  </si>
  <si>
    <t>3884 - Heat Utility</t>
  </si>
  <si>
    <t>3885 - Fuel Utility</t>
  </si>
  <si>
    <t>3886 - Garbage Disposal</t>
  </si>
  <si>
    <t>3887 - UAF Utilities Services</t>
  </si>
  <si>
    <t>3898 - Utilities - not subject to F&amp;A</t>
  </si>
  <si>
    <t>3899 - Utilities-other</t>
  </si>
  <si>
    <t>3INSUR - Insurance, Taxes, Licenses, Penalties, Fines</t>
  </si>
  <si>
    <t>3964 - Taxes, Licenses, and Royalties</t>
  </si>
  <si>
    <t>3965 - Bank Charges</t>
  </si>
  <si>
    <t>3966 - Cash Over and Short</t>
  </si>
  <si>
    <t xml:space="preserve">              FOR NSF USE ONLY</t>
  </si>
  <si>
    <t xml:space="preserve"> ORGANIZATION</t>
  </si>
  <si>
    <t>PROPOSAL NO.</t>
  </si>
  <si>
    <t xml:space="preserve">              DURATION (MONTHS)</t>
  </si>
  <si>
    <t>University of Alaska Fairbanks</t>
  </si>
  <si>
    <t>Proposed</t>
  </si>
  <si>
    <t>Granted</t>
  </si>
  <si>
    <t xml:space="preserve"> PRINCIPAL INVESTIGATOR/PROJECT DIRECTOR</t>
  </si>
  <si>
    <t>4028 - CFO Approved Vendor Commodity Contract Under $25,000</t>
  </si>
  <si>
    <t>4029 - CFO Approved Vendor Commodity Contract Over $25,000</t>
  </si>
  <si>
    <t>4075 - Field camp Supplies</t>
  </si>
  <si>
    <t>4076 - Ship Supplies</t>
  </si>
  <si>
    <t>4099 - Equip/Supplies - Threshold Transition</t>
  </si>
  <si>
    <t>4111 - Vehicle, Aviation, Boat Fuel</t>
  </si>
  <si>
    <t>4112 - Vehicle, Aviation, Boat Parts, Supplies and Accessories</t>
  </si>
  <si>
    <t>Mileage</t>
  </si>
  <si>
    <t>Car Rental</t>
  </si>
  <si>
    <t>Name: 'SeniorPersonnel' - Note: List selections must match same names on "Benefits and F&amp;A" spreadsheet</t>
  </si>
  <si>
    <t>Name: 'Student' - Note: List selections must match same names on "Benefits and F&amp;A" spreadsheet</t>
  </si>
  <si>
    <t>Name: 'Fabrication' - Note: List selections must match same names on "Benefits and F&amp;A" worksheet</t>
  </si>
  <si>
    <t xml:space="preserve">     Other (UAF Note: Student Services)</t>
  </si>
  <si>
    <t>NR - overtime</t>
  </si>
  <si>
    <t>NT - overtime</t>
  </si>
  <si>
    <t>NX - overtime</t>
  </si>
  <si>
    <t>Name: 'OtherPersonnel' - Note: List selections must match same names on "Benefits and F&amp;A" spreadsheet</t>
  </si>
  <si>
    <t>END:</t>
  </si>
  <si>
    <t>Dept #4</t>
  </si>
  <si>
    <t>B. Dept #4 Facilities and Administration (F&amp;A)</t>
  </si>
  <si>
    <t>Name: 'Activity' (for drop down list selections) and 'F_A' (for F&amp;A rate calculations)</t>
  </si>
  <si>
    <t>A. MTDC (total costs subject to F&amp;A)</t>
  </si>
  <si>
    <t>B. F&amp;A</t>
  </si>
  <si>
    <r>
      <t xml:space="preserve">Subawards </t>
    </r>
    <r>
      <rPr>
        <sz val="10"/>
        <rFont val="Arial"/>
        <family val="2"/>
      </rPr>
      <t>(*Remember* subawardees must submit a budget, justification, scope of work, and OSP from 007 signed by the organization's AOR)</t>
    </r>
  </si>
  <si>
    <t>3032 - Food Service/Vending Provider</t>
  </si>
  <si>
    <t>3038 - Catering for Fund Raising Events</t>
  </si>
  <si>
    <t>3040 - Lobbying Services</t>
  </si>
  <si>
    <t>3TEST - Testing Services</t>
  </si>
  <si>
    <t>3052 - Laboratory Testing</t>
  </si>
  <si>
    <t>3059 - Testing Services - Other</t>
  </si>
  <si>
    <t>4221 - Periodical Subscriptions and Books</t>
  </si>
  <si>
    <t>4441 - Other Supplies and Commodities</t>
  </si>
  <si>
    <t>4451 - Disposable Equipment Purchase</t>
  </si>
  <si>
    <t>4456 - Hazardous Materials - UAF Remote</t>
  </si>
  <si>
    <t>3017 - Honoraria</t>
  </si>
  <si>
    <t>Total Senior Personnel</t>
  </si>
  <si>
    <t>Total Other Personnel</t>
  </si>
  <si>
    <t>Subawards subject to F&amp;A (first $25,000)</t>
  </si>
  <si>
    <t>TOTAL SALARIES AND WAGES</t>
  </si>
  <si>
    <t>FRINGE BENEFITS</t>
  </si>
  <si>
    <t>TOTAL FRINGE BENEFITS</t>
  </si>
  <si>
    <t>TOTAL SALARIES AND BENEFITS</t>
  </si>
  <si>
    <t>TRAVEL</t>
  </si>
  <si>
    <t>TOTAL TRAVEL</t>
  </si>
  <si>
    <t>COMMODITIES</t>
  </si>
  <si>
    <t>TOTAL COMMODITIES</t>
  </si>
  <si>
    <t>TOTAL EQUIPMENT</t>
  </si>
  <si>
    <t>TOTAL STUDENT SERVICES</t>
  </si>
  <si>
    <t>TOTAL SUBAWARDS EXEMPT FROM F&amp;A</t>
  </si>
  <si>
    <t>TOTAL PARTICIPANT SUPPORT COSTS</t>
  </si>
  <si>
    <t>Stipends</t>
  </si>
  <si>
    <t>Subsistence</t>
  </si>
  <si>
    <t>Total Project</t>
  </si>
  <si>
    <t>ACCT</t>
  </si>
  <si>
    <t>SUBAWARD COSTS OVER $25,000</t>
  </si>
  <si>
    <t>EQUIPMENT</t>
  </si>
  <si>
    <t>STUDENT SERVICES</t>
  </si>
  <si>
    <t>CONTRACTUAL SERVICES</t>
  </si>
  <si>
    <t>3000 - Contractual Services</t>
  </si>
  <si>
    <t>3001 - Contractual Services Budget</t>
  </si>
  <si>
    <t>3002 - Collection Agency Costs</t>
  </si>
  <si>
    <t>3003 - Administrative Support Services</t>
  </si>
  <si>
    <t>3004 - Due Diligence Service Fee</t>
  </si>
  <si>
    <t>3005 - Professional Fees - Other</t>
  </si>
  <si>
    <t>3007 - S/T Educ Services Fees</t>
  </si>
  <si>
    <t>3008 - Catering Special Events/Ceremonies</t>
  </si>
  <si>
    <t>Meals</t>
  </si>
  <si>
    <t>Other Sponsored Activities</t>
  </si>
  <si>
    <t>B. Facilities and Administration (F&amp;A) - AGENCY REQUEST RATE</t>
  </si>
  <si>
    <t>B. Facilities and Administration (F&amp;A) - UAF NEGOTIATED RATE FOR MATCH</t>
  </si>
  <si>
    <t>CR - Crafts and Trade</t>
  </si>
  <si>
    <t>Lodging</t>
  </si>
  <si>
    <t>Section G, Direct Costs (A thru F)</t>
  </si>
  <si>
    <t>Section H, Indirect Costs</t>
  </si>
  <si>
    <t>Section I, Total Direct and Indirect Costs (G + H)</t>
  </si>
  <si>
    <t>Section J, Fee</t>
  </si>
  <si>
    <t>3. Consultance Services</t>
  </si>
  <si>
    <t>5. Subawards / Consortium / Contractual Services</t>
  </si>
  <si>
    <t>8. Other</t>
  </si>
  <si>
    <t>9. Other</t>
  </si>
  <si>
    <t>10. Other</t>
  </si>
  <si>
    <t>3983 - Worker's Compensation Claims - Time Loss</t>
  </si>
  <si>
    <t>3984 - Worker's Compensation Claims - Medical Only</t>
  </si>
  <si>
    <t xml:space="preserve">U.S. DEPARTMENT OF EDUCATION                                                                                                                                                                                                                                                                                                          BUDGET INFORMATION                                                                                                                                                                                                              NON-CONSTRUCTION PROGRAMS                                        </t>
  </si>
  <si>
    <t>OMB Control Number: 1890-0004</t>
  </si>
  <si>
    <t>Expiration Date: 10/31/2007</t>
  </si>
  <si>
    <t>Applicants requesting funding for only one year should comlete the column under "Project Year 1." Applicants requesting funding for multi-year grants should complete all applicable columns. Please read all instructions before completing form.</t>
  </si>
  <si>
    <t>Year 1 ($)</t>
  </si>
  <si>
    <t>Year 2 ($)</t>
  </si>
  <si>
    <t>Year 3 ($)</t>
  </si>
  <si>
    <t>Year 4 ($)</t>
  </si>
  <si>
    <t>Year 5 ($)</t>
  </si>
  <si>
    <t>Total Project ($)</t>
  </si>
  <si>
    <t>Budget Cost Category</t>
  </si>
  <si>
    <t>Cumulative Budget</t>
  </si>
  <si>
    <t>A. Direct Labor - Key Personnel</t>
  </si>
  <si>
    <t>B. Direct Labor - Other Personnel</t>
  </si>
  <si>
    <t xml:space="preserve">     Total Number Other Personnel</t>
  </si>
  <si>
    <t>Total Direct Labor Costs (A+B)</t>
  </si>
  <si>
    <t>C. Direct Costs - Equipment</t>
  </si>
  <si>
    <t>D. Direct Costs - Travel</t>
  </si>
  <si>
    <t xml:space="preserve">     Domestic Travel</t>
  </si>
  <si>
    <t xml:space="preserve">     Foreign Travel</t>
  </si>
  <si>
    <t>E. Direct Costs - Participant/Trainee Support Costs</t>
  </si>
  <si>
    <t xml:space="preserve">     Tuition/Fees/Health Insurance</t>
  </si>
  <si>
    <t xml:space="preserve">     Stipends</t>
  </si>
  <si>
    <t xml:space="preserve">     Travel</t>
  </si>
  <si>
    <t xml:space="preserve">     Subsistence</t>
  </si>
  <si>
    <t xml:space="preserve">     Other</t>
  </si>
  <si>
    <t xml:space="preserve">     Number of Participants/Trainees</t>
  </si>
  <si>
    <t xml:space="preserve">     Materials and Supplies</t>
  </si>
  <si>
    <t xml:space="preserve">     Publication Costs</t>
  </si>
  <si>
    <t xml:space="preserve">     Consultant Services</t>
  </si>
  <si>
    <t xml:space="preserve">     ADP/Computer Services</t>
  </si>
  <si>
    <t xml:space="preserve">     Subawards/Consortium/Contractual Costs</t>
  </si>
  <si>
    <t xml:space="preserve">     Equipment or Facilital Rental/User Fees</t>
  </si>
  <si>
    <t xml:space="preserve">     Alterations and Renovations</t>
  </si>
  <si>
    <t>G. Total Direct Costs (A+B+C+D+E+F)</t>
  </si>
  <si>
    <t>I. Total Direct and Indirect Costs (G+H)</t>
  </si>
  <si>
    <t>K. Total Cost (I+J)</t>
  </si>
  <si>
    <t>Total Cumulative Budget</t>
  </si>
  <si>
    <t>SECTION X - Budget</t>
  </si>
  <si>
    <t>TOTAL OTHER PERSONNEL</t>
  </si>
  <si>
    <t xml:space="preserve">  6. </t>
  </si>
  <si>
    <t>OTHER</t>
  </si>
  <si>
    <t>TOTAL SALARIES AND WAGES (A + B)</t>
  </si>
  <si>
    <t xml:space="preserve"> C.  FRINGE BENEFITS (IF CHARGED AS DIRECT COSTS)</t>
  </si>
  <si>
    <t>TOTAL SALARIES, WAGES  AND FRINGE BENEFITS (A+B+C)</t>
  </si>
  <si>
    <t>TOTAL SALARIES, WAGES AND FRINGE BENEFITS (A+B+C)</t>
  </si>
  <si>
    <t xml:space="preserve"> D.  EQUIPMENT (LIST ITEM AND DOLLAR AMOUNT FOR EACH ITEM EXCEEDING $5,000.)</t>
  </si>
  <si>
    <t xml:space="preserve"> D.   EQUIPMENT (LIST ITEM AND DOLLAR AMOUNT FOR EACH ITEM EXCEEDING $5,000.)</t>
  </si>
  <si>
    <t xml:space="preserve"> E.  TRAVEL  1.  DOMESTIC (INCL. CANADA AND U.S. POSSESSIONS)</t>
  </si>
  <si>
    <t xml:space="preserve">                      2.  FOREIGN</t>
  </si>
  <si>
    <t xml:space="preserve">                     2.  FOREIGN</t>
  </si>
  <si>
    <t xml:space="preserve"> F.  PARTICIPANT SUPPORT COSTS</t>
  </si>
  <si>
    <t xml:space="preserve">  1.  STIPENDS</t>
  </si>
  <si>
    <t xml:space="preserve">  2.  TRAVEL</t>
  </si>
  <si>
    <t xml:space="preserve">  3.  SUBSISTENCE</t>
  </si>
  <si>
    <t xml:space="preserve">  4.  OTHER</t>
  </si>
  <si>
    <t xml:space="preserve"> G.  OTHER DIRECT COSTS</t>
  </si>
  <si>
    <t xml:space="preserve">  1. MATERIALS AND SUPPLIES</t>
  </si>
  <si>
    <t xml:space="preserve">  2.  PUBLICATION COSTS/DOCUMENTATION/DISSEMINATION</t>
  </si>
  <si>
    <t xml:space="preserve">  3.  CONSULTANT SERVICES</t>
  </si>
  <si>
    <t xml:space="preserve">  4.  COMPUTER SERVICES</t>
  </si>
  <si>
    <t xml:space="preserve">  5.  SUBAWARDS</t>
  </si>
  <si>
    <t xml:space="preserve">  6.  OTHER</t>
  </si>
  <si>
    <t>TOTAL OTHER DIRECT COSTS</t>
  </si>
  <si>
    <t xml:space="preserve"> H.  TOTAL DIRECT COSTS (A THROUGH G)</t>
  </si>
  <si>
    <t xml:space="preserve">  I.  INDIRECT COSTS (F&amp;A) (SPECIFY RATE AND BASE)</t>
  </si>
  <si>
    <t>Modified Total Direct Costs</t>
  </si>
  <si>
    <t xml:space="preserve"> TOTAL INDIRECT COSTS (F&amp;A)</t>
  </si>
  <si>
    <t>Base Amount:</t>
  </si>
  <si>
    <t xml:space="preserve"> J.  TOTAL DIRECT AND INDIRECT COSTS (H + I)</t>
  </si>
  <si>
    <t>3332 - Printing-Non Resale</t>
  </si>
  <si>
    <t>3333 - Film Processing and Developing</t>
  </si>
  <si>
    <t>3339 - Reproduction Costs-Other</t>
  </si>
  <si>
    <t>3FRGT - Shipping, Handling and Storage</t>
  </si>
  <si>
    <t>Be sure to select the appropriate F&amp;A rate on line 130.</t>
  </si>
  <si>
    <t>UNDERGRADUATE STUDENTS</t>
  </si>
  <si>
    <t>Number of Trips</t>
  </si>
  <si>
    <t>Name: 'Commodity'</t>
  </si>
  <si>
    <t>Name: 'Contractual'</t>
  </si>
  <si>
    <t>3018 - Matching/Restricted Fund Catering</t>
  </si>
  <si>
    <t>3019 - Foreign Wages and Salaries</t>
  </si>
  <si>
    <t>3351 - Freight and Parcel Post</t>
  </si>
  <si>
    <t>3355 - Demurrage/Storage</t>
  </si>
  <si>
    <t>3358 - Moving-Offices/Lab/Equip</t>
  </si>
  <si>
    <t>3444 - Postage</t>
  </si>
  <si>
    <t>3COMM - Communication Charges</t>
  </si>
  <si>
    <t>3441 - Phone Rental Charges</t>
  </si>
  <si>
    <t>3442 - Toll Charges (Long Distance)</t>
  </si>
  <si>
    <t>3443 - Leased Lines</t>
  </si>
  <si>
    <t>3445 - Audio Conference Charge</t>
  </si>
  <si>
    <t>3446 - Cellular Phone Charges</t>
  </si>
  <si>
    <t>3449 - Communication charges - other</t>
  </si>
  <si>
    <t>3501 - Other Advertising/Publicity</t>
  </si>
  <si>
    <t>3505 - Raffle Prize Payments</t>
  </si>
  <si>
    <t>3987 - Auto Physical Damage Claims (Self-insured)</t>
  </si>
  <si>
    <t>3988 - Athletics Injury Claims</t>
  </si>
  <si>
    <t>3989 - Other Claims (Self-insured)</t>
  </si>
  <si>
    <t>3OTCNS - Other Contractual Services</t>
  </si>
  <si>
    <t xml:space="preserve">      SUMMARY</t>
  </si>
  <si>
    <t>YEAR 1</t>
  </si>
  <si>
    <t>YEAR 2</t>
  </si>
  <si>
    <t>YEAR 3</t>
  </si>
  <si>
    <t>YEAR 4</t>
  </si>
  <si>
    <t>YEAR 5</t>
  </si>
  <si>
    <t>SUMMARY</t>
  </si>
  <si>
    <t>PROPOSAL BUDGET</t>
  </si>
  <si>
    <t>3020 - Foreign Payroll Taxes and Benefits</t>
  </si>
  <si>
    <t>3021 - Sub-agreement (Sub-recipient) under $25,000</t>
  </si>
  <si>
    <t>3022 - Sub-agreement (Sub-recipient) over $25,000</t>
  </si>
  <si>
    <t>3025 - Sub-agreement (Other) under $25,000</t>
  </si>
  <si>
    <t>3026 - Sub-agreement (Other) over $25,000</t>
  </si>
  <si>
    <t>3027 - EVOS Sub-Agreement Over $250,000</t>
  </si>
  <si>
    <t>3028 - CFO Approved Vendor Service Contract Under $25,000</t>
  </si>
  <si>
    <t>3029 - CFO Approved Vendor Service Contract Over $25,000</t>
  </si>
  <si>
    <t>3031 - Research Subject Payments</t>
  </si>
  <si>
    <t>Other Personnel salary and benefit information does not auto populate from the main budget spreadsheet and will need to be entered manually in order for the spreadsheet to calculate correctly.</t>
  </si>
  <si>
    <t>3510 - Recruitment and Procurement Advertising</t>
  </si>
  <si>
    <t>3520 - Program Reqd Advertising</t>
  </si>
  <si>
    <t>3CNRES - Contractual Services - Resale</t>
  </si>
  <si>
    <t>3551 - Publications Printing - Resale</t>
  </si>
  <si>
    <t>3DUE - Dues/Memberships/Tuition/ Registration</t>
  </si>
  <si>
    <t>3661 - Tuition/Registration Fees</t>
  </si>
  <si>
    <t>3662 - Per A-21 Allowable Dues and Memberships</t>
  </si>
  <si>
    <t>3663 - Civic or Community Dues/Memberships</t>
  </si>
  <si>
    <t>3MAINT - Maintenance, Repair and Alterations</t>
  </si>
  <si>
    <t xml:space="preserve"> L.  AMOUNT OF THIS REQUEST (J) OR (J MINUS K)</t>
  </si>
  <si>
    <t xml:space="preserve"> M. COST SHARING: PROPOSED LEVEL $</t>
  </si>
  <si>
    <t>AGREED LEVEL IF DIFFERENT $</t>
  </si>
  <si>
    <t xml:space="preserve"> PI/PD TYPED NAME &amp; SIGNATURE*</t>
  </si>
  <si>
    <t>DATE</t>
  </si>
  <si>
    <t xml:space="preserve">                 FOR NSF USE ONLY</t>
  </si>
  <si>
    <t xml:space="preserve">       INDIRECT COST RATE VERIFICATION</t>
  </si>
  <si>
    <t>ORG. REP. TYPED NAME &amp; SIGNATURE*</t>
  </si>
  <si>
    <t>Date Checked</t>
  </si>
  <si>
    <t>Date of Rate Sheet</t>
  </si>
  <si>
    <t>Initials-ORG</t>
  </si>
  <si>
    <t xml:space="preserve"> ORG. REP. TYPED NAME &amp; SIGNATURE*</t>
  </si>
  <si>
    <t xml:space="preserve"> NSF Form 1030 (10/99) Supersedes All Previous Editions</t>
  </si>
  <si>
    <t>*SIGNATURES REQUIRED ONLY FOR REVISED BUDGET (GPG III.C)</t>
  </si>
  <si>
    <t>BUDGET INFORMATION - Non-Construction Programs</t>
  </si>
  <si>
    <t>SECTION A - BUDGET SUMMARY</t>
  </si>
  <si>
    <t>Grant Program Function or Activity (a)</t>
  </si>
  <si>
    <t>Estimated Unobligated Funds</t>
  </si>
  <si>
    <t>New or Revised Budget</t>
  </si>
  <si>
    <t>Federal ( c )</t>
  </si>
  <si>
    <t>Catalog of Federal Domestic Assistance Number ( b )</t>
  </si>
  <si>
    <t>Non-Federal ( d )</t>
  </si>
  <si>
    <t>Federal ( e )</t>
  </si>
  <si>
    <t>Non-Federal ( f )</t>
  </si>
  <si>
    <t>Total ( g )</t>
  </si>
  <si>
    <t>Check:</t>
  </si>
  <si>
    <t xml:space="preserve">J. Indirect Costs </t>
  </si>
  <si>
    <t>J. Indirect Costs</t>
  </si>
  <si>
    <t>3021/3028</t>
  </si>
  <si>
    <t>3022/3029</t>
  </si>
  <si>
    <t>Subaward #4</t>
  </si>
  <si>
    <r>
      <t>For a complete list of UAF Account Codes:</t>
    </r>
    <r>
      <rPr>
        <u/>
        <sz val="8"/>
        <color indexed="16"/>
        <rFont val="Helvetica"/>
        <family val="2"/>
      </rPr>
      <t xml:space="preserve"> http://www.uaf.edu/finsvcs/AcctCodes/index.html</t>
    </r>
  </si>
  <si>
    <t>Name: 'Travel' (for drop down list selection) and 'TravelIncrease' (for % increase selection)</t>
  </si>
  <si>
    <t>3051 - UACP Training Services</t>
  </si>
  <si>
    <t>3061 - FP&amp;C (Facilities, Planning and Construction or Facilities Planning Services) Administrative Expense Charged to Fund 5</t>
  </si>
  <si>
    <t>3062 - FP&amp;C Administrative Expense Charged to Funds 1,2</t>
  </si>
  <si>
    <t>3063 - FP&amp;C Administrative Expense Waived</t>
  </si>
  <si>
    <t>3991 - Other Contractual Services</t>
  </si>
  <si>
    <t>3993 - Game Guarantee</t>
  </si>
  <si>
    <t>4SUPP - Supplies</t>
  </si>
  <si>
    <t>4008 - Food/Decor for Spec Events</t>
  </si>
  <si>
    <t>4010 - Stationery/Office Supplies</t>
  </si>
  <si>
    <t>4011 - Teaching Supplies</t>
  </si>
  <si>
    <t>4018 - Match/Restricted Fund Self-catered</t>
  </si>
  <si>
    <t>4038 - Food/Decorations for Fund Raising Events</t>
  </si>
  <si>
    <t>4077 - Clothing and Uniforms</t>
  </si>
  <si>
    <t>4082 - Res. Svc Center - Stockroom</t>
  </si>
  <si>
    <t>4MAINT - Maintenance/Repair Commodities</t>
  </si>
  <si>
    <t>7. Program Income</t>
  </si>
  <si>
    <t>SECTION C - NON-FEDERAL RESOURCES</t>
  </si>
  <si>
    <t>TOTAL (sum of liens 8-11)</t>
  </si>
  <si>
    <t>13. Federal</t>
  </si>
  <si>
    <t>14. Non-Federal</t>
  </si>
  <si>
    <t>15. TOTAL (sum of lines 13 and 14)</t>
  </si>
  <si>
    <t>SECTION D - FORECASTED CASH NEEDS</t>
  </si>
  <si>
    <t>SECTION E - BUDGET ESTIMATES OF FEDERAL FUNDS NEEDED FOR BALANCE OF THE PROJECT</t>
  </si>
  <si>
    <t>FUTURE FUNDING PERIODS (Years)</t>
  </si>
  <si>
    <t xml:space="preserve"> TOTAL (sum of lines 16 - 19)</t>
  </si>
  <si>
    <t>Total for 1st Year</t>
  </si>
  <si>
    <t>1st Quarter</t>
  </si>
  <si>
    <t>2nd Quarter</t>
  </si>
  <si>
    <t>3rd Quarter</t>
  </si>
  <si>
    <t>4th Quarter</t>
  </si>
  <si>
    <t>SECTION F - OTHER BUDGET INFORMATION</t>
  </si>
  <si>
    <t>23. Remarks:</t>
  </si>
  <si>
    <t>21. Direct Charges:</t>
  </si>
  <si>
    <t xml:space="preserve">22. Indirect Charges: </t>
  </si>
  <si>
    <t xml:space="preserve">(1) </t>
  </si>
  <si>
    <t>Other Share ($)</t>
  </si>
  <si>
    <t>Program Income ($)</t>
  </si>
  <si>
    <t>Total ($)</t>
  </si>
  <si>
    <t>Project/Activity Name:</t>
  </si>
  <si>
    <t>Organization Name:</t>
  </si>
  <si>
    <t>Education Services Fees - 3007</t>
  </si>
  <si>
    <t>U.S. Department of Housing                                  and Urban Development</t>
  </si>
  <si>
    <t>Grant Applications                      Detailed Budget</t>
  </si>
  <si>
    <t>Functional Categories</t>
  </si>
  <si>
    <t>A. Personnel (Direct Labor)</t>
  </si>
  <si>
    <t>B. Fringe Benefits</t>
  </si>
  <si>
    <t>C. Travel</t>
  </si>
  <si>
    <t>D. Equipment (only items &gt; $5000 depreciated value)</t>
  </si>
  <si>
    <t>E. Supplies</t>
  </si>
  <si>
    <t>F. Contractual</t>
  </si>
  <si>
    <t>G. Construction</t>
  </si>
  <si>
    <t>H. Other Direct Costs</t>
  </si>
  <si>
    <t>I. Subtotal of Direct Costs</t>
  </si>
  <si>
    <t>Grand Total Year 1</t>
  </si>
  <si>
    <t>Grand Total Year 2</t>
  </si>
  <si>
    <t>Grand Total Year 3</t>
  </si>
  <si>
    <t>All Years</t>
  </si>
  <si>
    <t>Grand Total Year All Years</t>
  </si>
  <si>
    <t>9. Total Direct Costs (lines 1 - 8)</t>
  </si>
  <si>
    <t>12. Total Costs (lines 9 - 11)</t>
  </si>
  <si>
    <t>Tuition has a 5-10% yearly increase.</t>
  </si>
  <si>
    <t>Yellow cells auto populate from the main Budget Spreadsheet.</t>
  </si>
  <si>
    <t>This form is not intended for submission to the funding agency, but to help fill out the agency provided forms.</t>
  </si>
  <si>
    <t>This form is provided as a starting point for filling out the agency provided forms. For various reasons, some budgets may not populate into this form correctly or as they should be submitted to the funding agency.</t>
  </si>
  <si>
    <t>Spreadsheet Notes:</t>
  </si>
  <si>
    <t>Notes</t>
  </si>
  <si>
    <t>Year 1 will have greater amount of budget for equipment and supplies and travel</t>
  </si>
  <si>
    <t>Tuition for 2 academic semesters = 18 credits</t>
  </si>
  <si>
    <t>One month full time = 173.33 hrs (~174 hrs)</t>
  </si>
  <si>
    <t>j. Indirect Costs</t>
  </si>
  <si>
    <t>k. TOTALS (sum of 6i and 6j)</t>
  </si>
  <si>
    <t>3978 - Self Insured IBNR Reserve Expenses</t>
  </si>
  <si>
    <t>3979 - Marine P&amp;I Claims</t>
  </si>
  <si>
    <t>3980 - Marine Hull Claims</t>
  </si>
  <si>
    <t>3981 - Property claims (Self-Insured)</t>
  </si>
  <si>
    <t>DEPT. #3 TRAVEL</t>
  </si>
  <si>
    <t>B. Dept #3 Facilities and Administration (F&amp;A)</t>
  </si>
  <si>
    <t>Dept #3</t>
  </si>
  <si>
    <t>Select the "Settings" tab</t>
  </si>
  <si>
    <t>Then select "Validation"</t>
  </si>
  <si>
    <t>Allow "List"</t>
  </si>
  <si>
    <t>Type your list selections on this page, as the other examples</t>
  </si>
  <si>
    <t>Select "Name" and then "Define"</t>
  </si>
  <si>
    <t>Give the selections a descriptive name</t>
  </si>
  <si>
    <t>Put the cursor in the cell you want a drop-down list</t>
  </si>
  <si>
    <t xml:space="preserve">Find the name of your data </t>
  </si>
  <si>
    <t>Highlight the list (you only need to highlight the first column) and select "Insert" from the menu</t>
  </si>
  <si>
    <t>Select "Data" from the menu</t>
  </si>
  <si>
    <t>Drop-down list directions:</t>
  </si>
  <si>
    <t>Select Activity</t>
  </si>
  <si>
    <t>Sponsored Research</t>
  </si>
  <si>
    <t>Sponsored Training</t>
  </si>
  <si>
    <t>Off-Campus Research</t>
  </si>
  <si>
    <t>Poker Flat</t>
  </si>
  <si>
    <t>ARSC</t>
  </si>
  <si>
    <t>Total</t>
  </si>
  <si>
    <t>Year 1</t>
  </si>
  <si>
    <t>Year 2</t>
  </si>
  <si>
    <t>Year 3</t>
  </si>
  <si>
    <t>Leave Rate</t>
  </si>
  <si>
    <t>Personnel</t>
  </si>
  <si>
    <t>Name</t>
  </si>
  <si>
    <t>Role on project</t>
  </si>
  <si>
    <t>Percent of effort</t>
  </si>
  <si>
    <t>Travel</t>
  </si>
  <si>
    <t>Tuition</t>
  </si>
  <si>
    <t>Graduate and undergrads will work full-time during summer and part-time during academic year</t>
  </si>
  <si>
    <t>Travel to meetings and field sites (break down by location, per diem, number of participants, amount)</t>
  </si>
  <si>
    <r>
      <t xml:space="preserve">Services </t>
    </r>
    <r>
      <rPr>
        <sz val="10"/>
        <rFont val="Arial"/>
        <family val="2"/>
      </rPr>
      <t>(includes communications, lab analysis, publication costs, etc. - detail of service example:  number of days or lab analysis cost x quantity)</t>
    </r>
  </si>
  <si>
    <t>Number of Students</t>
  </si>
  <si>
    <t>In-State Tuition</t>
  </si>
  <si>
    <t>Out-Of-State Tuition</t>
  </si>
  <si>
    <t>BANNER #:</t>
  </si>
  <si>
    <t>Check</t>
  </si>
  <si>
    <t>PROJECT TITLE:</t>
  </si>
  <si>
    <t>Total Number of Hours</t>
  </si>
  <si>
    <t xml:space="preserve">START:  </t>
  </si>
  <si>
    <t xml:space="preserve">END:  </t>
  </si>
  <si>
    <t xml:space="preserve">PI: </t>
  </si>
  <si>
    <t>Hourly Wage</t>
  </si>
  <si>
    <t>Hours</t>
  </si>
  <si>
    <t>Description</t>
  </si>
  <si>
    <t>Total Foreign Travel</t>
  </si>
  <si>
    <t>Total Domestic Travel</t>
  </si>
  <si>
    <t>Subaward #1</t>
  </si>
  <si>
    <t>Subaward #2</t>
  </si>
  <si>
    <t>Subaward #3</t>
  </si>
  <si>
    <t>4000 - Commodities</t>
  </si>
  <si>
    <t>4001 - Commodities Budget</t>
  </si>
  <si>
    <t>4012 - Professional, Technical and Scientific Supplies</t>
  </si>
  <si>
    <t>4013 - Medical and Safety Supplies</t>
  </si>
  <si>
    <t>SALARIES AND WAGES</t>
  </si>
  <si>
    <t>Self Catering (food) - 4018</t>
  </si>
  <si>
    <t>Animals for Research - 4020</t>
  </si>
  <si>
    <t>Food for Animals - 4021</t>
  </si>
  <si>
    <t>Fuel for Vehicles, Aviation, and Boats - 4111</t>
  </si>
  <si>
    <t>Supplies and Accessories for Vehicles, Aviation and Boats - 4112</t>
  </si>
  <si>
    <t>Supplies (Maintenance) - 4151</t>
  </si>
  <si>
    <t>Supplies (Medical and Safety) - 4013</t>
  </si>
  <si>
    <t>Supplies (Program and Project) - 4015</t>
  </si>
  <si>
    <t>Supplies (Field) - 4075</t>
  </si>
  <si>
    <t>Supplies (Lab) - 4012</t>
  </si>
  <si>
    <t>Consultants - 3005</t>
  </si>
  <si>
    <t>Honoraria - 3017</t>
  </si>
  <si>
    <t>Catering - 3018</t>
  </si>
  <si>
    <t>Research Subject Payments - 3031</t>
  </si>
  <si>
    <t>Lab Analysis/Services (Lab Testing) - 3052</t>
  </si>
  <si>
    <t>GI Electronic - 3091</t>
  </si>
  <si>
    <t>GI Machine - 3092</t>
  </si>
  <si>
    <t>GI Computer - 3094</t>
  </si>
  <si>
    <t>GI Digital Design - 3095</t>
  </si>
  <si>
    <t>Rental, short-term (Auto, Aircraft, and Boat) - 3112</t>
  </si>
  <si>
    <t>Rental/Lease, short-term (Space) - 3118</t>
  </si>
  <si>
    <t>Software License - 3222</t>
  </si>
  <si>
    <t>Computer Services - 3221</t>
  </si>
  <si>
    <t>Communication (Photocopies, Postage, Toll Charges) - 3331, 3444, 3442</t>
  </si>
  <si>
    <t>Journal Publication Page Charges - 3332</t>
  </si>
  <si>
    <t>Film Processing and Development - 3333</t>
  </si>
  <si>
    <t>Freight and Parcel Post - 3351</t>
  </si>
  <si>
    <t>Audio Conference Charges - 3445</t>
  </si>
  <si>
    <t>Cellular Phone Charges - 3446</t>
  </si>
  <si>
    <t>Registration fees - 3661</t>
  </si>
  <si>
    <t>4015 - Program/Project Supplies</t>
  </si>
  <si>
    <t>4016 - Taggable Project Supplies</t>
  </si>
  <si>
    <t>4020 - Animals for Research</t>
  </si>
  <si>
    <t>4021 - Food for Animals</t>
  </si>
  <si>
    <t>Scholarship(s) or Fellowship(s)</t>
  </si>
  <si>
    <t>Scholarship(s) and Fellowship(s)</t>
  </si>
  <si>
    <t>Facility and Administration Costs</t>
  </si>
  <si>
    <t>Budget Justification Checklist</t>
  </si>
  <si>
    <r>
      <t xml:space="preserve">Consultant </t>
    </r>
    <r>
      <rPr>
        <sz val="10"/>
        <rFont val="Arial"/>
        <family val="2"/>
      </rPr>
      <t>(consultant costs should mention any consulting fees and address why the individual is required for the task)</t>
    </r>
  </si>
  <si>
    <r>
      <t>Material &amp; Supplies</t>
    </r>
    <r>
      <rPr>
        <sz val="10"/>
        <rFont val="Arial"/>
        <family val="2"/>
      </rPr>
      <t xml:space="preserve"> (differentiate between supplies used in the lab and supplies used in the field)</t>
    </r>
  </si>
  <si>
    <t xml:space="preserve"> </t>
  </si>
  <si>
    <t>Year 4</t>
  </si>
  <si>
    <t>Year 5</t>
  </si>
  <si>
    <r>
      <t xml:space="preserve">Equipment </t>
    </r>
    <r>
      <rPr>
        <sz val="10"/>
        <rFont val="Arial"/>
        <family val="2"/>
      </rPr>
      <t>(equipment must be at least $5,000 and have a usage time greater than one year)</t>
    </r>
  </si>
  <si>
    <t>Field (field equipment must be at least $5,000 and have a usage time greater than one year)</t>
  </si>
  <si>
    <t>Lab (lab equipment &gt;= $5,000)</t>
  </si>
  <si>
    <t>4014 - Computer Supplies</t>
  </si>
  <si>
    <t>Name: 'Leave Benefits'</t>
  </si>
  <si>
    <t>C. Total Costs Exempt from F&amp;A</t>
  </si>
  <si>
    <t>D. Total Direct Costs (A+C)</t>
  </si>
  <si>
    <t>E. Total Sponsor Request (B+D)</t>
  </si>
  <si>
    <t>Number</t>
  </si>
  <si>
    <t>Be sure to select the appropriate F&amp;A rate on line 154.</t>
  </si>
  <si>
    <t>Be sure to select the appropriate F&amp;A rate on line 168.</t>
  </si>
  <si>
    <t>Enter rate:</t>
  </si>
  <si>
    <t>D. Total Costs Exempt from F&amp;A</t>
  </si>
  <si>
    <t>E. Total Direct Costs (A+D)</t>
  </si>
  <si>
    <t>F. Total Sponsor Request (B+C+E)</t>
  </si>
  <si>
    <r>
      <t xml:space="preserve">C. Unrecovered F&amp;A </t>
    </r>
    <r>
      <rPr>
        <sz val="8"/>
        <rFont val="Arial"/>
        <family val="2"/>
      </rPr>
      <t>(to be used as match only if allowed by the funding agency)</t>
    </r>
  </si>
  <si>
    <t>Budget Request</t>
  </si>
  <si>
    <t>Dept #1</t>
  </si>
  <si>
    <t>Dept #2</t>
  </si>
  <si>
    <t>DEPT. #1 TRAVEL</t>
  </si>
  <si>
    <t>DEPT. #2 TRAVEL</t>
  </si>
  <si>
    <t>Total UAF</t>
  </si>
  <si>
    <t>Sum</t>
  </si>
  <si>
    <t>Budget Categories</t>
  </si>
  <si>
    <t>Total Other Contractual Srvs</t>
  </si>
  <si>
    <t>1. Administration and Legal Expenses</t>
  </si>
  <si>
    <t>EQUIPMENT FABRICATION SALARY COSTS</t>
  </si>
  <si>
    <t>Employee</t>
  </si>
  <si>
    <t>Total Subawards</t>
  </si>
  <si>
    <t>Total Fabrication Salary</t>
  </si>
  <si>
    <t>Fringe Rate</t>
  </si>
  <si>
    <t>Total Fabrication Benefits</t>
  </si>
  <si>
    <t>3011 - Consulting/Engineer Costs</t>
  </si>
  <si>
    <t>3013 - Architect Expenditures</t>
  </si>
  <si>
    <t>3014 - Participant Support</t>
  </si>
  <si>
    <t>3015 - Bond Costs</t>
  </si>
  <si>
    <t>3016 - Legal Fees</t>
  </si>
  <si>
    <t>g. Construction</t>
  </si>
  <si>
    <t>I. Total Direct Costs (sum of 6a - 6h)</t>
  </si>
  <si>
    <t>3985 - General Liability Claims (Self-Insured)</t>
  </si>
  <si>
    <t>3986 - Other Liability Claim (Self-Insured)</t>
  </si>
  <si>
    <t>E-Class</t>
  </si>
  <si>
    <t>Staff Benefits</t>
  </si>
  <si>
    <t>Leave Benefits</t>
  </si>
  <si>
    <t>4152 - Custodial, Janitorial Materials and Supplies</t>
  </si>
  <si>
    <t>4OTCOM - Other commodities</t>
  </si>
  <si>
    <t>4325 - Utility Supplies</t>
  </si>
  <si>
    <t>4335 - Warehouse Material Issue</t>
  </si>
  <si>
    <t>4336 - Purchased - Undelivered</t>
  </si>
  <si>
    <t>4455 - Hazardous Materials</t>
  </si>
  <si>
    <t>3967 - Fines and Penalties</t>
  </si>
  <si>
    <t>3970 - Property Insurance Premium</t>
  </si>
  <si>
    <t>3971 - Liability Insurance Premium</t>
  </si>
  <si>
    <t>3972 - Aviation Insurance Premium</t>
  </si>
  <si>
    <t>3973 - Marine Insurance Premium</t>
  </si>
  <si>
    <t>3974 - Medical Malpractice Insurance Premium</t>
  </si>
  <si>
    <t>3975 - Other Insurance Premiums</t>
  </si>
  <si>
    <t xml:space="preserve"> K.  RESIDUAL FUNDS (IF FOR FURTHER SUPPORT OF CURRENT PROJECTS SEE GPG II.D.7.j.)</t>
  </si>
  <si>
    <t>Prefix</t>
  </si>
  <si>
    <t>First Name</t>
  </si>
  <si>
    <t>Middle Name</t>
  </si>
  <si>
    <t>Last Name</t>
  </si>
  <si>
    <t>Suffix</t>
  </si>
  <si>
    <t>Project Role</t>
  </si>
  <si>
    <t>Salary Category</t>
  </si>
  <si>
    <t>Cal. Months</t>
  </si>
  <si>
    <t>Acad. Months</t>
  </si>
  <si>
    <t>Sum. Months</t>
  </si>
  <si>
    <t>A. Senior / Key Person</t>
  </si>
  <si>
    <t>B. Other Personnel</t>
  </si>
  <si>
    <t>Number of Personnel</t>
  </si>
  <si>
    <t>Post-Doctoral Associates</t>
  </si>
  <si>
    <t>Graduate Students</t>
  </si>
  <si>
    <t>Undergraduate Students</t>
  </si>
  <si>
    <t>Secretarial / Clerical</t>
  </si>
  <si>
    <t>Total Number Other Personnel</t>
  </si>
  <si>
    <t>Total Senior / Key Personnel</t>
  </si>
  <si>
    <t>D. Travel</t>
  </si>
  <si>
    <t>Domestic Travel Costs (Include Canada, Mexico, and U.S. Possessions)</t>
  </si>
  <si>
    <t>Foreign Travel Costs</t>
  </si>
  <si>
    <t>Tuition / Fees / Health Insurance</t>
  </si>
  <si>
    <t xml:space="preserve">Other </t>
  </si>
  <si>
    <t>F. Other Direct Costs</t>
  </si>
  <si>
    <t>Materials and Supplies</t>
  </si>
  <si>
    <t>Publication Costs</t>
  </si>
  <si>
    <t>Consultant Services</t>
  </si>
  <si>
    <t>ADP / Computer Services</t>
  </si>
  <si>
    <t>Subawards / Consortium / Contractual Costs</t>
  </si>
  <si>
    <t>Equipment or Facility Rental / User Fees</t>
  </si>
  <si>
    <t>Alterations and Renovations</t>
  </si>
  <si>
    <t>G. Direct Costs</t>
  </si>
  <si>
    <t>Total Direct Costs (A through F)</t>
  </si>
  <si>
    <t>H. Indirect Costs</t>
  </si>
  <si>
    <t>I. Total Direct and Indirect Costs</t>
  </si>
  <si>
    <t>J. Fee</t>
  </si>
  <si>
    <t>6. Equipment or Facility Rental / User Fees</t>
  </si>
  <si>
    <t>7. Alterations or Renovations</t>
  </si>
  <si>
    <t>Yellow cells auto populate from the MTDC Budget Spreadsheet.</t>
  </si>
  <si>
    <t>SECRETARIAL - CLERICAL (IF CHARGED DIRECTLY)</t>
  </si>
  <si>
    <t>3081 - Res. Svc Ctr - SFOS-Publctns</t>
  </si>
  <si>
    <t>3083 - Res. Svc Ctr-SFOS-D/Proc</t>
  </si>
  <si>
    <t>3091 - Res. Svc Ctr-GI-Electronic</t>
  </si>
  <si>
    <t>3092 - Res. Svc Ctr-GI-Machine</t>
  </si>
  <si>
    <t>3093 - Res. Svc Ctr-GI-Steno Pool</t>
  </si>
  <si>
    <t>3094 - Res. Svc Ctr-GI-Computer</t>
  </si>
  <si>
    <t>3095 - Res. Svc Ctr-GI Digital Design</t>
  </si>
  <si>
    <t>3RENT - Rental/Lease Services</t>
  </si>
  <si>
    <t>Item Cost</t>
  </si>
  <si>
    <t>2. Foreign Travel</t>
  </si>
  <si>
    <r>
      <t xml:space="preserve">3FEES </t>
    </r>
    <r>
      <rPr>
        <sz val="10"/>
        <rFont val="Verdana"/>
        <family val="2"/>
      </rPr>
      <t>- Contractual Services Sub Account</t>
    </r>
  </si>
  <si>
    <r>
      <t>3PUB</t>
    </r>
    <r>
      <rPr>
        <sz val="10"/>
        <rFont val="Verdana"/>
        <family val="2"/>
      </rPr>
      <t xml:space="preserve"> - Publicity and Advertising</t>
    </r>
  </si>
  <si>
    <t>Yr 1</t>
  </si>
  <si>
    <t>Yr 2</t>
  </si>
  <si>
    <t>Yr 3</t>
  </si>
  <si>
    <t>Yr 4</t>
  </si>
  <si>
    <t>Yr 5</t>
  </si>
  <si>
    <t>DEPT #:</t>
  </si>
  <si>
    <t># credits</t>
  </si>
  <si>
    <t xml:space="preserve">     Funds</t>
  </si>
  <si>
    <t xml:space="preserve">         (List each separately with title, A.7. show number in brackets)</t>
  </si>
  <si>
    <t xml:space="preserve">                    Person-mos.</t>
  </si>
  <si>
    <t>Requested by</t>
  </si>
  <si>
    <t>CAL</t>
  </si>
  <si>
    <t>ACAD</t>
  </si>
  <si>
    <t>SUMR</t>
  </si>
  <si>
    <t>Proposer</t>
  </si>
  <si>
    <t xml:space="preserve">     Proposer</t>
  </si>
  <si>
    <t xml:space="preserve">  1.</t>
  </si>
  <si>
    <t xml:space="preserve">  2.</t>
  </si>
  <si>
    <t xml:space="preserve">  3.</t>
  </si>
  <si>
    <t xml:space="preserve">  4.</t>
  </si>
  <si>
    <t xml:space="preserve">  5.</t>
  </si>
  <si>
    <t xml:space="preserve">  6.</t>
  </si>
  <si>
    <t>(</t>
  </si>
  <si>
    <t>)</t>
  </si>
  <si>
    <t xml:space="preserve">  7.</t>
  </si>
  <si>
    <t>TOTAL SENIOR PERSONNEL (1-6)</t>
  </si>
  <si>
    <t xml:space="preserve"> B. OTHER PERSONNEL (SHOW NUMBERS IN BRACKETS)</t>
  </si>
  <si>
    <t>POST DOCTORAL ASSOCIATES</t>
  </si>
  <si>
    <t>OTHER PROFESSIONALS (TECHNICIAN, PROGRAMMER, ETC.)</t>
  </si>
  <si>
    <t>GRADUATE STUDENTS</t>
  </si>
  <si>
    <t>AWARD NO.</t>
  </si>
  <si>
    <t/>
  </si>
  <si>
    <t xml:space="preserve"> A. SENIOR PERSONNEL:  PI/PD, Co.-PI's, Faculty and Other Senior Associates</t>
  </si>
  <si>
    <t xml:space="preserve">                  NSF Funded</t>
  </si>
  <si>
    <t>Funds</t>
  </si>
  <si>
    <t>3RESSC - Research Service Centers</t>
  </si>
  <si>
    <t>3010 - Ship Use Charge</t>
  </si>
  <si>
    <t>3111 - Office Equipment Rental/Lease Long Term</t>
  </si>
  <si>
    <t>3112 - Auto, Aircraft and Boat Rental/Charter Short-term</t>
  </si>
  <si>
    <t>3114 - Mainframe Computer Rental/Lease Long-term</t>
  </si>
  <si>
    <t>3115 - Space Rental/Lease Long-term</t>
  </si>
  <si>
    <t>3116 - Other Equipment Rental/Lease Long-term</t>
  </si>
  <si>
    <t>3117 - Other Equipment Rental/Lease Short-term</t>
  </si>
  <si>
    <t>3118 - Space Rental/Lease Short-term</t>
  </si>
  <si>
    <t>3119 - Personal Use - Auto/Other</t>
  </si>
  <si>
    <t>3DP - Data Processing Charges</t>
  </si>
  <si>
    <t>3221 - Computer Services</t>
  </si>
  <si>
    <t>3222 - Software License/Maint Fee</t>
  </si>
  <si>
    <t>3223 - UACN Network Services</t>
  </si>
  <si>
    <t>3REP - Reproduction Charges</t>
  </si>
  <si>
    <t>3331 - Duplicating Charges</t>
  </si>
  <si>
    <t>Subaward Totals: First $25,000 plus costs over $25,000 (DEPT #1)</t>
  </si>
  <si>
    <t>Subaward Totals: First $25,000 plus costs over $25,000 (DEPT #2)</t>
  </si>
  <si>
    <t>Totals</t>
  </si>
  <si>
    <t>GRANT PROGRAM, FUNCTION OR ACTIVITY</t>
  </si>
  <si>
    <t>SECTION B - BUDGET CATEGORIES</t>
  </si>
  <si>
    <t>(2)</t>
  </si>
  <si>
    <t>(3)</t>
  </si>
  <si>
    <t>(4)</t>
  </si>
  <si>
    <t>Total (5)</t>
  </si>
  <si>
    <t>6. Object Class Categories</t>
  </si>
  <si>
    <t>a. Personnel</t>
  </si>
  <si>
    <t>b. Fringe Benefits</t>
  </si>
  <si>
    <t>c. Travel</t>
  </si>
  <si>
    <t>d. Equipment</t>
  </si>
  <si>
    <t>e. Supplies</t>
  </si>
  <si>
    <t>f. Contractual</t>
  </si>
  <si>
    <t>Senior Personnel</t>
  </si>
  <si>
    <t>Other Personnel</t>
  </si>
  <si>
    <t>Student Employees</t>
  </si>
  <si>
    <t>1. Personnel</t>
  </si>
  <si>
    <t>2. Fringe Benefits</t>
  </si>
  <si>
    <t>4. Equipment</t>
  </si>
  <si>
    <t>5. Supplies</t>
  </si>
  <si>
    <t>6. Contractual</t>
  </si>
  <si>
    <t>7. Construction</t>
  </si>
  <si>
    <t>10. Indirect Costs</t>
  </si>
  <si>
    <t>11. Training Stipends</t>
  </si>
  <si>
    <t>3332 - Printing Non resale (Journal publications page charges)</t>
  </si>
  <si>
    <t>3005 - Professional Fees (Consultants)</t>
  </si>
  <si>
    <t>Select Contractual Cost from List</t>
  </si>
  <si>
    <t>TOTAL CONTRACTUAL SERVICES</t>
  </si>
  <si>
    <t>( c ) Second</t>
  </si>
  <si>
    <t>( b ) First</t>
  </si>
  <si>
    <t>( a ) Grant Program</t>
  </si>
  <si>
    <t>( d ) Third</t>
  </si>
  <si>
    <t>( e ) Fourth</t>
  </si>
  <si>
    <t>( b ) Applicant</t>
  </si>
  <si>
    <t xml:space="preserve">( d ) Other Sources </t>
  </si>
  <si>
    <t>( e ) TOTALS</t>
  </si>
  <si>
    <t>( c ) State</t>
  </si>
  <si>
    <t>Project Year 1 ( a )</t>
  </si>
  <si>
    <t>Project Year 2 ( b )</t>
  </si>
  <si>
    <t>Project Year 3 ( c )</t>
  </si>
  <si>
    <t>Project Year 4 ( d )</t>
  </si>
  <si>
    <t xml:space="preserve">Project Year 5 ( e ) </t>
  </si>
  <si>
    <t>Total ( f )</t>
  </si>
  <si>
    <t>IARC Research</t>
  </si>
  <si>
    <t>IARC OSA</t>
  </si>
  <si>
    <t>Enter other rates manually</t>
  </si>
  <si>
    <t>1. Domestic Travel</t>
  </si>
  <si>
    <t>$ Per Credit (Fall 2011)</t>
  </si>
  <si>
    <t>Ground Transportation</t>
  </si>
  <si>
    <t>Version 06/27/2012</t>
  </si>
</sst>
</file>

<file path=xl/styles.xml><?xml version="1.0" encoding="utf-8"?>
<styleSheet xmlns="http://schemas.openxmlformats.org/spreadsheetml/2006/main">
  <numFmts count="8">
    <numFmt numFmtId="5" formatCode="&quot;$&quot;#,##0_);\(&quot;$&quot;#,##0\)"/>
    <numFmt numFmtId="41" formatCode="_(* #,##0_);_(* \(#,##0\);_(* &quot;-&quot;_);_(@_)"/>
    <numFmt numFmtId="164" formatCode="0.0%"/>
    <numFmt numFmtId="165" formatCode="0.0"/>
    <numFmt numFmtId="166" formatCode="&quot;$&quot;#,##0.00"/>
    <numFmt numFmtId="167" formatCode="&quot;$&quot;#,##0"/>
    <numFmt numFmtId="168" formatCode="&quot;$&quot;#,##0\ ;\(&quot;$&quot;#,##0\)"/>
    <numFmt numFmtId="169" formatCode="&quot;$&quot;#,##0.00\ ;\(&quot;$&quot;#,##0.00\)"/>
  </numFmts>
  <fonts count="65">
    <font>
      <sz val="8"/>
      <name val="Helvetica"/>
      <family val="2"/>
    </font>
    <font>
      <sz val="10"/>
      <name val="Geneva"/>
    </font>
    <font>
      <sz val="10"/>
      <name val="Arial"/>
      <family val="2"/>
    </font>
    <font>
      <b/>
      <sz val="10"/>
      <name val="Arial"/>
      <family val="2"/>
    </font>
    <font>
      <u/>
      <sz val="8"/>
      <color indexed="12"/>
      <name val="Helvetica"/>
      <family val="2"/>
    </font>
    <font>
      <u/>
      <sz val="10"/>
      <color indexed="12"/>
      <name val="Arial"/>
      <family val="2"/>
    </font>
    <font>
      <sz val="10"/>
      <name val="Arial"/>
    </font>
    <font>
      <sz val="8"/>
      <name val="Helvetica"/>
      <family val="2"/>
    </font>
    <font>
      <sz val="8"/>
      <name val="Arial"/>
      <family val="2"/>
    </font>
    <font>
      <b/>
      <sz val="12"/>
      <name val="Verdana"/>
      <family val="2"/>
    </font>
    <font>
      <sz val="10"/>
      <name val="Verdana"/>
      <family val="2"/>
    </font>
    <font>
      <b/>
      <sz val="10"/>
      <name val="Verdana"/>
      <family val="2"/>
    </font>
    <font>
      <b/>
      <sz val="8"/>
      <name val="Helvetica"/>
      <family val="2"/>
    </font>
    <font>
      <b/>
      <sz val="8"/>
      <name val="Arial"/>
      <family val="2"/>
    </font>
    <font>
      <b/>
      <sz val="8"/>
      <color indexed="12"/>
      <name val="Arial"/>
      <family val="2"/>
    </font>
    <font>
      <sz val="8"/>
      <color indexed="12"/>
      <name val="Arial"/>
      <family val="2"/>
    </font>
    <font>
      <sz val="8"/>
      <name val="Helvetica"/>
      <family val="2"/>
    </font>
    <font>
      <u/>
      <sz val="8"/>
      <name val="Helvetica"/>
      <family val="2"/>
    </font>
    <font>
      <sz val="8"/>
      <name val="Arial"/>
    </font>
    <font>
      <b/>
      <sz val="8"/>
      <name val="Arial"/>
    </font>
    <font>
      <b/>
      <sz val="8"/>
      <name val="Century Gothic"/>
      <family val="2"/>
    </font>
    <font>
      <sz val="8"/>
      <name val="Century Gothic"/>
      <family val="2"/>
    </font>
    <font>
      <sz val="8"/>
      <name val="Times New Roman"/>
      <family val="1"/>
    </font>
    <font>
      <sz val="12"/>
      <name val="Helvetica"/>
      <family val="2"/>
    </font>
    <font>
      <sz val="8"/>
      <color indexed="81"/>
      <name val="Tahoma"/>
    </font>
    <font>
      <b/>
      <sz val="8"/>
      <color indexed="81"/>
      <name val="Tahoma"/>
    </font>
    <font>
      <sz val="8"/>
      <color indexed="16"/>
      <name val="Helvetica"/>
      <family val="2"/>
    </font>
    <font>
      <u/>
      <sz val="8"/>
      <color indexed="16"/>
      <name val="Helvetica"/>
      <family val="2"/>
    </font>
    <font>
      <b/>
      <i/>
      <sz val="8"/>
      <name val="Arial"/>
      <family val="2"/>
    </font>
    <font>
      <i/>
      <sz val="8"/>
      <name val="Arial"/>
      <family val="2"/>
    </font>
    <font>
      <b/>
      <i/>
      <sz val="8"/>
      <name val="Helvetica"/>
      <family val="2"/>
    </font>
    <font>
      <sz val="8"/>
      <color indexed="22"/>
      <name val="Arial"/>
    </font>
    <font>
      <b/>
      <sz val="8"/>
      <color indexed="22"/>
      <name val="Arial"/>
    </font>
    <font>
      <b/>
      <sz val="10"/>
      <color indexed="22"/>
      <name val="Arial"/>
    </font>
    <font>
      <u/>
      <sz val="6.8"/>
      <color indexed="12"/>
      <name val="Arial"/>
    </font>
    <font>
      <b/>
      <sz val="10"/>
      <name val="Helvetica"/>
      <family val="2"/>
    </font>
    <font>
      <sz val="10"/>
      <name val="Helvetica"/>
      <family val="2"/>
    </font>
    <font>
      <b/>
      <sz val="12"/>
      <name val="Helvetica"/>
      <family val="2"/>
    </font>
    <font>
      <b/>
      <sz val="14"/>
      <name val="Helvetica"/>
      <family val="2"/>
    </font>
    <font>
      <b/>
      <i/>
      <sz val="8"/>
      <color indexed="12"/>
      <name val="Arial"/>
      <family val="2"/>
    </font>
    <font>
      <sz val="6"/>
      <name val="Helvetica"/>
      <family val="2"/>
    </font>
    <font>
      <sz val="8"/>
      <color indexed="8"/>
      <name val="Helvetica"/>
      <family val="2"/>
    </font>
    <font>
      <b/>
      <sz val="8"/>
      <color indexed="8"/>
      <name val="Helvetica"/>
      <family val="2"/>
    </font>
    <font>
      <b/>
      <sz val="10"/>
      <color indexed="8"/>
      <name val="Helvetica"/>
      <family val="2"/>
    </font>
    <font>
      <sz val="8"/>
      <name val="Helvetica"/>
      <family val="2"/>
    </font>
    <font>
      <b/>
      <sz val="7"/>
      <color indexed="8"/>
      <name val="Helvetica"/>
      <family val="2"/>
    </font>
    <font>
      <b/>
      <i/>
      <sz val="10"/>
      <color indexed="8"/>
      <name val="Helvetica"/>
      <family val="2"/>
    </font>
    <font>
      <b/>
      <i/>
      <sz val="8"/>
      <color indexed="8"/>
      <name val="Helvetica"/>
      <family val="2"/>
    </font>
    <font>
      <b/>
      <sz val="10"/>
      <color indexed="10"/>
      <name val="Helvetica"/>
      <family val="2"/>
    </font>
    <font>
      <b/>
      <sz val="8"/>
      <color indexed="10"/>
      <name val="Helvetica"/>
      <family val="2"/>
    </font>
    <font>
      <sz val="10"/>
      <color indexed="8"/>
      <name val="Helvetica"/>
      <family val="2"/>
    </font>
    <font>
      <u/>
      <sz val="9"/>
      <color indexed="12"/>
      <name val="Helvetica"/>
      <family val="2"/>
    </font>
    <font>
      <sz val="8"/>
      <name val="Helvetica"/>
      <family val="2"/>
    </font>
    <font>
      <sz val="6"/>
      <color indexed="8"/>
      <name val="Helvetica"/>
      <family val="2"/>
    </font>
    <font>
      <b/>
      <sz val="11"/>
      <color indexed="8"/>
      <name val="Helvetica"/>
      <family val="2"/>
    </font>
    <font>
      <sz val="11"/>
      <name val="Helvetica"/>
      <family val="2"/>
    </font>
    <font>
      <b/>
      <sz val="11"/>
      <name val="Arial"/>
      <family val="2"/>
    </font>
    <font>
      <sz val="11"/>
      <name val="Arial"/>
      <family val="2"/>
    </font>
    <font>
      <sz val="11"/>
      <color indexed="10"/>
      <name val="Arial"/>
      <family val="2"/>
    </font>
    <font>
      <b/>
      <sz val="8"/>
      <name val="Helvetica"/>
    </font>
    <font>
      <sz val="8"/>
      <color indexed="9"/>
      <name val="Helvetica"/>
      <family val="2"/>
    </font>
    <font>
      <sz val="8"/>
      <color indexed="10"/>
      <name val="Helvetica"/>
      <family val="2"/>
    </font>
    <font>
      <b/>
      <sz val="8"/>
      <color indexed="17"/>
      <name val="Tahoma"/>
      <family val="2"/>
    </font>
    <font>
      <u/>
      <sz val="8"/>
      <color theme="11"/>
      <name val="Helvetica"/>
      <family val="2"/>
    </font>
    <font>
      <sz val="8"/>
      <color rgb="FF000000"/>
      <name val="Tahoma"/>
      <family val="2"/>
    </font>
  </fonts>
  <fills count="31">
    <fill>
      <patternFill patternType="none"/>
    </fill>
    <fill>
      <patternFill patternType="gray125"/>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gray0625"/>
    </fill>
    <fill>
      <patternFill patternType="solid">
        <fgColor indexed="34"/>
        <bgColor indexed="64"/>
      </patternFill>
    </fill>
    <fill>
      <patternFill patternType="solid">
        <fgColor indexed="47"/>
        <bgColor indexed="64"/>
      </patternFill>
    </fill>
    <fill>
      <patternFill patternType="solid">
        <fgColor indexed="51"/>
        <bgColor indexed="64"/>
      </patternFill>
    </fill>
    <fill>
      <patternFill patternType="gray0625">
        <bgColor indexed="47"/>
      </patternFill>
    </fill>
    <fill>
      <patternFill patternType="gray0625">
        <bgColor indexed="44"/>
      </patternFill>
    </fill>
    <fill>
      <patternFill patternType="gray0625">
        <bgColor indexed="42"/>
      </patternFill>
    </fill>
    <fill>
      <patternFill patternType="gray125">
        <bgColor indexed="42"/>
      </patternFill>
    </fill>
    <fill>
      <patternFill patternType="solid">
        <fgColor indexed="45"/>
        <bgColor indexed="64"/>
      </patternFill>
    </fill>
    <fill>
      <patternFill patternType="solid">
        <fgColor indexed="46"/>
        <bgColor indexed="64"/>
      </patternFill>
    </fill>
    <fill>
      <patternFill patternType="gray0625">
        <bgColor indexed="46"/>
      </patternFill>
    </fill>
    <fill>
      <patternFill patternType="solid">
        <fgColor indexed="31"/>
        <bgColor indexed="64"/>
      </patternFill>
    </fill>
    <fill>
      <patternFill patternType="lightGray">
        <bgColor indexed="42"/>
      </patternFill>
    </fill>
    <fill>
      <patternFill patternType="solid">
        <fgColor indexed="50"/>
        <bgColor indexed="64"/>
      </patternFill>
    </fill>
    <fill>
      <patternFill patternType="gray0625">
        <bgColor indexed="50"/>
      </patternFill>
    </fill>
    <fill>
      <patternFill patternType="solid">
        <fgColor indexed="57"/>
        <bgColor indexed="64"/>
      </patternFill>
    </fill>
    <fill>
      <patternFill patternType="gray125">
        <bgColor indexed="46"/>
      </patternFill>
    </fill>
    <fill>
      <patternFill patternType="gray125">
        <bgColor indexed="50"/>
      </patternFill>
    </fill>
    <fill>
      <patternFill patternType="lightGray"/>
    </fill>
    <fill>
      <patternFill patternType="solid">
        <fgColor indexed="63"/>
        <bgColor indexed="64"/>
      </patternFill>
    </fill>
  </fills>
  <borders count="69">
    <border>
      <left/>
      <right/>
      <top/>
      <bottom/>
      <diagonal/>
    </border>
    <border>
      <left/>
      <right/>
      <top style="double">
        <color auto="1"/>
      </top>
      <bottom/>
      <diagonal/>
    </border>
    <border>
      <left/>
      <right/>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top/>
      <bottom/>
      <diagonal/>
    </border>
    <border>
      <left style="thin">
        <color auto="1"/>
      </left>
      <right/>
      <top/>
      <bottom style="medium">
        <color auto="1"/>
      </bottom>
      <diagonal/>
    </border>
    <border>
      <left style="thin">
        <color auto="1"/>
      </left>
      <right style="thin">
        <color auto="1"/>
      </right>
      <top/>
      <bottom style="medium">
        <color auto="1"/>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style="medium">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medium">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right style="medium">
        <color auto="1"/>
      </right>
      <top/>
      <bottom/>
      <diagonal/>
    </border>
    <border>
      <left/>
      <right style="medium">
        <color auto="1"/>
      </right>
      <top style="thin">
        <color auto="1"/>
      </top>
      <bottom/>
      <diagonal/>
    </border>
    <border>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style="thin">
        <color auto="1"/>
      </bottom>
      <diagonal/>
    </border>
    <border>
      <left style="thin">
        <color auto="1"/>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medium">
        <color auto="1"/>
      </bottom>
      <diagonal/>
    </border>
  </borders>
  <cellStyleXfs count="21">
    <xf numFmtId="0" fontId="0" fillId="0" borderId="0"/>
    <xf numFmtId="3" fontId="31" fillId="0" borderId="0" applyFont="0" applyFill="0" applyBorder="0" applyAlignment="0" applyProtection="0"/>
    <xf numFmtId="169" fontId="31" fillId="0" borderId="0" applyFont="0" applyFill="0" applyBorder="0" applyAlignment="0" applyProtection="0"/>
    <xf numFmtId="168" fontId="31" fillId="0" borderId="0" applyFont="0" applyFill="0" applyBorder="0" applyAlignment="0" applyProtection="0"/>
    <xf numFmtId="0" fontId="31" fillId="0" borderId="0" applyFont="0" applyFill="0" applyBorder="0" applyAlignment="0" applyProtection="0"/>
    <xf numFmtId="2" fontId="31"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6" fillId="0" borderId="0"/>
    <xf numFmtId="0" fontId="31" fillId="0" borderId="0"/>
    <xf numFmtId="9" fontId="1" fillId="0" borderId="0" applyFont="0" applyFill="0" applyBorder="0" applyAlignment="0" applyProtection="0"/>
    <xf numFmtId="0" fontId="31" fillId="0" borderId="1" applyNumberFormat="0" applyFon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cellStyleXfs>
  <cellXfs count="1421">
    <xf numFmtId="0" fontId="0" fillId="0" borderId="0" xfId="0"/>
    <xf numFmtId="0" fontId="2" fillId="0" borderId="0" xfId="0" applyFont="1"/>
    <xf numFmtId="0" fontId="2" fillId="0" borderId="0" xfId="0" applyFont="1" applyAlignment="1">
      <alignment wrapText="1"/>
    </xf>
    <xf numFmtId="0" fontId="3" fillId="0" borderId="0" xfId="0" applyFont="1" applyAlignment="1"/>
    <xf numFmtId="0" fontId="2" fillId="0" borderId="0" xfId="0" applyFont="1" applyAlignment="1"/>
    <xf numFmtId="0" fontId="5" fillId="0" borderId="0" xfId="8" applyFont="1" applyAlignment="1" applyProtection="1"/>
    <xf numFmtId="0" fontId="3" fillId="0" borderId="0" xfId="0" applyFont="1" applyAlignment="1">
      <alignment wrapText="1"/>
    </xf>
    <xf numFmtId="0" fontId="3" fillId="0" borderId="0" xfId="0" applyFont="1" applyAlignment="1">
      <alignment horizontal="left" vertical="center" wrapText="1"/>
    </xf>
    <xf numFmtId="166" fontId="3" fillId="0" borderId="0" xfId="0" applyNumberFormat="1" applyFont="1" applyAlignment="1">
      <alignment wrapText="1"/>
    </xf>
    <xf numFmtId="0" fontId="9" fillId="0" borderId="0" xfId="0" applyFont="1"/>
    <xf numFmtId="0" fontId="10" fillId="0" borderId="0" xfId="0" applyFont="1"/>
    <xf numFmtId="0" fontId="11" fillId="0" borderId="0" xfId="0" applyFont="1"/>
    <xf numFmtId="0" fontId="13" fillId="0" borderId="0" xfId="0" applyFont="1" applyProtection="1">
      <protection locked="0"/>
    </xf>
    <xf numFmtId="0" fontId="13" fillId="0" borderId="0" xfId="0" applyFont="1" applyBorder="1" applyAlignment="1" applyProtection="1">
      <alignment horizontal="left"/>
      <protection locked="0"/>
    </xf>
    <xf numFmtId="0" fontId="13" fillId="0" borderId="0" xfId="0" applyFont="1" applyBorder="1" applyProtection="1">
      <protection locked="0"/>
    </xf>
    <xf numFmtId="0" fontId="14" fillId="0" borderId="0" xfId="0" applyFont="1" applyProtection="1">
      <protection locked="0"/>
    </xf>
    <xf numFmtId="0" fontId="13" fillId="0" borderId="0" xfId="0" applyFont="1" applyBorder="1" applyProtection="1"/>
    <xf numFmtId="4" fontId="13" fillId="0" borderId="0" xfId="0" applyNumberFormat="1" applyFont="1" applyBorder="1" applyProtection="1">
      <protection locked="0"/>
    </xf>
    <xf numFmtId="4" fontId="13" fillId="0" borderId="2" xfId="0" applyNumberFormat="1" applyFont="1" applyBorder="1" applyProtection="1">
      <protection locked="0"/>
    </xf>
    <xf numFmtId="0" fontId="13" fillId="0" borderId="2" xfId="0" applyFont="1" applyBorder="1" applyProtection="1">
      <protection locked="0"/>
    </xf>
    <xf numFmtId="0" fontId="13" fillId="0" borderId="2" xfId="0" applyFont="1" applyBorder="1" applyProtection="1"/>
    <xf numFmtId="167" fontId="13" fillId="0" borderId="2" xfId="0" applyNumberFormat="1" applyFont="1" applyBorder="1" applyAlignment="1" applyProtection="1">
      <alignment horizontal="center"/>
      <protection locked="0"/>
    </xf>
    <xf numFmtId="4" fontId="13" fillId="0" borderId="3" xfId="0" applyNumberFormat="1" applyFont="1" applyBorder="1" applyProtection="1">
      <protection locked="0"/>
    </xf>
    <xf numFmtId="0" fontId="13" fillId="0" borderId="3" xfId="0" applyFont="1" applyBorder="1" applyProtection="1">
      <protection locked="0"/>
    </xf>
    <xf numFmtId="167" fontId="13" fillId="0" borderId="4" xfId="0" applyNumberFormat="1" applyFont="1" applyBorder="1" applyAlignment="1" applyProtection="1">
      <alignment horizontal="right"/>
      <protection locked="0"/>
    </xf>
    <xf numFmtId="0" fontId="13" fillId="0" borderId="0" xfId="0" applyFont="1" applyAlignment="1" applyProtection="1">
      <alignment horizontal="center"/>
      <protection locked="0"/>
    </xf>
    <xf numFmtId="167" fontId="13" fillId="0" borderId="5" xfId="0" applyNumberFormat="1" applyFont="1" applyBorder="1" applyAlignment="1" applyProtection="1">
      <alignment horizontal="right"/>
      <protection locked="0"/>
    </xf>
    <xf numFmtId="0" fontId="13" fillId="0" borderId="6" xfId="0" applyFont="1" applyBorder="1" applyProtection="1">
      <protection locked="0"/>
    </xf>
    <xf numFmtId="4" fontId="13" fillId="0" borderId="6" xfId="0" applyNumberFormat="1" applyFont="1" applyBorder="1" applyProtection="1">
      <protection locked="0"/>
    </xf>
    <xf numFmtId="0" fontId="13" fillId="0" borderId="6" xfId="0" applyFont="1" applyBorder="1" applyAlignment="1" applyProtection="1">
      <alignment horizontal="left"/>
      <protection locked="0"/>
    </xf>
    <xf numFmtId="4" fontId="13" fillId="0" borderId="7" xfId="0" applyNumberFormat="1" applyFont="1" applyBorder="1" applyAlignment="1" applyProtection="1">
      <alignment horizontal="center" wrapText="1"/>
      <protection locked="0"/>
    </xf>
    <xf numFmtId="0" fontId="13" fillId="0" borderId="8" xfId="0" applyFont="1" applyBorder="1" applyAlignment="1" applyProtection="1">
      <alignment horizontal="center"/>
      <protection locked="0"/>
    </xf>
    <xf numFmtId="0" fontId="13" fillId="0" borderId="0" xfId="0" applyFont="1" applyBorder="1" applyAlignment="1" applyProtection="1">
      <alignment horizontal="center" wrapText="1"/>
      <protection locked="0"/>
    </xf>
    <xf numFmtId="1" fontId="13" fillId="0" borderId="9" xfId="0" applyNumberFormat="1" applyFont="1" applyBorder="1" applyProtection="1">
      <protection locked="0"/>
    </xf>
    <xf numFmtId="1" fontId="13" fillId="0" borderId="5" xfId="0" applyNumberFormat="1" applyFont="1" applyBorder="1" applyProtection="1">
      <protection locked="0"/>
    </xf>
    <xf numFmtId="0" fontId="8" fillId="0" borderId="6" xfId="0" applyFont="1" applyBorder="1" applyAlignment="1" applyProtection="1">
      <alignment horizontal="left" vertical="center"/>
      <protection locked="0"/>
    </xf>
    <xf numFmtId="0" fontId="13" fillId="0" borderId="0" xfId="0" applyFont="1" applyBorder="1" applyAlignment="1" applyProtection="1">
      <alignment horizontal="right"/>
      <protection locked="0"/>
    </xf>
    <xf numFmtId="2" fontId="13" fillId="0" borderId="0" xfId="0" applyNumberFormat="1" applyFont="1" applyBorder="1" applyAlignment="1" applyProtection="1">
      <alignment horizontal="right"/>
      <protection locked="0"/>
    </xf>
    <xf numFmtId="4" fontId="13" fillId="0" borderId="6" xfId="0" applyNumberFormat="1" applyFont="1" applyBorder="1" applyAlignment="1" applyProtection="1">
      <alignment horizontal="right"/>
      <protection locked="0"/>
    </xf>
    <xf numFmtId="0" fontId="8" fillId="0" borderId="0" xfId="0" applyFont="1" applyProtection="1">
      <protection locked="0"/>
    </xf>
    <xf numFmtId="0" fontId="8" fillId="0" borderId="0" xfId="0" applyFont="1" applyBorder="1" applyAlignment="1" applyProtection="1">
      <alignment wrapText="1"/>
      <protection locked="0"/>
    </xf>
    <xf numFmtId="166" fontId="8" fillId="0" borderId="0" xfId="0" applyNumberFormat="1" applyFont="1" applyBorder="1" applyAlignment="1" applyProtection="1">
      <alignment horizontal="right"/>
      <protection locked="0"/>
    </xf>
    <xf numFmtId="0" fontId="8" fillId="0" borderId="0" xfId="0" applyFont="1" applyAlignment="1" applyProtection="1">
      <alignment wrapText="1"/>
      <protection locked="0"/>
    </xf>
    <xf numFmtId="167" fontId="13" fillId="2" borderId="5" xfId="0" applyNumberFormat="1" applyFont="1" applyFill="1" applyBorder="1" applyProtection="1"/>
    <xf numFmtId="0" fontId="15" fillId="0" borderId="0" xfId="0" applyFont="1" applyProtection="1">
      <protection locked="0"/>
    </xf>
    <xf numFmtId="0" fontId="13" fillId="0" borderId="0" xfId="0" applyFont="1" applyFill="1" applyBorder="1" applyProtection="1">
      <protection locked="0"/>
    </xf>
    <xf numFmtId="2" fontId="13" fillId="0" borderId="6" xfId="0" applyNumberFormat="1" applyFont="1" applyBorder="1" applyProtection="1">
      <protection locked="0"/>
    </xf>
    <xf numFmtId="167" fontId="13" fillId="0" borderId="9" xfId="0" applyNumberFormat="1" applyFont="1" applyBorder="1" applyProtection="1"/>
    <xf numFmtId="167" fontId="13" fillId="0" borderId="5" xfId="0" applyNumberFormat="1" applyFont="1" applyBorder="1" applyProtection="1"/>
    <xf numFmtId="0" fontId="8" fillId="0" borderId="6" xfId="0" applyFont="1" applyBorder="1" applyAlignment="1" applyProtection="1">
      <alignment horizontal="left" vertical="center" wrapText="1"/>
      <protection locked="0"/>
    </xf>
    <xf numFmtId="0" fontId="13" fillId="0" borderId="0" xfId="0" applyFont="1" applyBorder="1" applyAlignment="1" applyProtection="1">
      <alignment horizontal="right" wrapText="1"/>
      <protection locked="0"/>
    </xf>
    <xf numFmtId="2" fontId="8" fillId="0" borderId="6" xfId="0" applyNumberFormat="1" applyFont="1" applyBorder="1" applyAlignment="1" applyProtection="1">
      <alignment horizontal="left" vertical="center" wrapText="1"/>
      <protection locked="0"/>
    </xf>
    <xf numFmtId="0" fontId="8" fillId="0" borderId="0" xfId="0" applyFont="1" applyFill="1" applyBorder="1" applyAlignment="1" applyProtection="1">
      <alignment wrapText="1"/>
      <protection locked="0"/>
    </xf>
    <xf numFmtId="2" fontId="8" fillId="0" borderId="6" xfId="0" applyNumberFormat="1" applyFont="1" applyBorder="1" applyAlignment="1" applyProtection="1">
      <alignment horizontal="left"/>
      <protection locked="0"/>
    </xf>
    <xf numFmtId="166" fontId="8" fillId="0" borderId="0" xfId="10" applyNumberFormat="1" applyFont="1" applyFill="1" applyBorder="1" applyAlignment="1" applyProtection="1">
      <alignment horizontal="right" vertical="top"/>
      <protection locked="0"/>
    </xf>
    <xf numFmtId="0" fontId="8" fillId="0" borderId="0" xfId="0" applyFont="1" applyFill="1" applyProtection="1">
      <protection locked="0"/>
    </xf>
    <xf numFmtId="0" fontId="8" fillId="0" borderId="6" xfId="0" applyFont="1" applyFill="1" applyBorder="1" applyProtection="1">
      <protection locked="0"/>
    </xf>
    <xf numFmtId="0" fontId="8" fillId="0" borderId="0" xfId="0" applyFont="1" applyFill="1" applyBorder="1" applyProtection="1">
      <protection locked="0"/>
    </xf>
    <xf numFmtId="0" fontId="8" fillId="0" borderId="0" xfId="0" applyFont="1" applyFill="1" applyBorder="1" applyAlignment="1" applyProtection="1">
      <alignment horizontal="right" wrapText="1"/>
      <protection locked="0"/>
    </xf>
    <xf numFmtId="4" fontId="8" fillId="0" borderId="6" xfId="0" applyNumberFormat="1" applyFont="1" applyFill="1" applyBorder="1" applyProtection="1">
      <protection locked="0"/>
    </xf>
    <xf numFmtId="2" fontId="8" fillId="0" borderId="6" xfId="0" applyNumberFormat="1" applyFont="1" applyFill="1" applyBorder="1" applyProtection="1">
      <protection locked="0"/>
    </xf>
    <xf numFmtId="167" fontId="13" fillId="0" borderId="9" xfId="0" applyNumberFormat="1" applyFont="1" applyFill="1" applyBorder="1" applyProtection="1">
      <protection locked="0"/>
    </xf>
    <xf numFmtId="167" fontId="13" fillId="0" borderId="5" xfId="0" applyNumberFormat="1" applyFont="1" applyFill="1" applyBorder="1" applyProtection="1"/>
    <xf numFmtId="0" fontId="13" fillId="3" borderId="10" xfId="0" applyFont="1" applyFill="1" applyBorder="1" applyProtection="1">
      <protection locked="0"/>
    </xf>
    <xf numFmtId="0" fontId="13" fillId="3" borderId="11" xfId="0" applyFont="1" applyFill="1" applyBorder="1" applyProtection="1">
      <protection locked="0"/>
    </xf>
    <xf numFmtId="0" fontId="13" fillId="3" borderId="11" xfId="0" applyFont="1" applyFill="1" applyBorder="1" applyAlignment="1" applyProtection="1">
      <alignment horizontal="right"/>
      <protection locked="0"/>
    </xf>
    <xf numFmtId="0" fontId="13" fillId="0" borderId="6" xfId="0" applyFont="1" applyFill="1" applyBorder="1" applyProtection="1">
      <protection locked="0"/>
    </xf>
    <xf numFmtId="167" fontId="13" fillId="0" borderId="9" xfId="0" applyNumberFormat="1" applyFont="1" applyFill="1" applyBorder="1" applyProtection="1"/>
    <xf numFmtId="167" fontId="13" fillId="0" borderId="9" xfId="0" applyNumberFormat="1" applyFont="1" applyBorder="1" applyProtection="1">
      <protection locked="0"/>
    </xf>
    <xf numFmtId="0" fontId="8" fillId="0" borderId="0" xfId="0" applyFont="1" applyAlignment="1" applyProtection="1">
      <alignment horizontal="center"/>
      <protection locked="0"/>
    </xf>
    <xf numFmtId="164" fontId="13" fillId="2" borderId="6" xfId="12" applyNumberFormat="1" applyFont="1" applyFill="1" applyBorder="1" applyProtection="1">
      <protection locked="0"/>
    </xf>
    <xf numFmtId="0" fontId="13" fillId="3" borderId="10" xfId="0" applyFont="1" applyFill="1" applyBorder="1" applyAlignment="1" applyProtection="1">
      <alignment horizontal="left"/>
      <protection locked="0"/>
    </xf>
    <xf numFmtId="1" fontId="14" fillId="0" borderId="0" xfId="0" applyNumberFormat="1" applyFont="1" applyProtection="1">
      <protection locked="0"/>
    </xf>
    <xf numFmtId="167" fontId="13" fillId="0" borderId="12" xfId="0" applyNumberFormat="1" applyFont="1" applyBorder="1" applyProtection="1">
      <protection locked="0"/>
    </xf>
    <xf numFmtId="0" fontId="13" fillId="3" borderId="10" xfId="0" quotePrefix="1" applyFont="1" applyFill="1" applyBorder="1" applyAlignment="1" applyProtection="1">
      <alignment horizontal="left"/>
      <protection locked="0"/>
    </xf>
    <xf numFmtId="0" fontId="13" fillId="3" borderId="11" xfId="0" quotePrefix="1" applyFont="1" applyFill="1" applyBorder="1" applyAlignment="1" applyProtection="1">
      <alignment horizontal="left"/>
      <protection locked="0"/>
    </xf>
    <xf numFmtId="0" fontId="13" fillId="0" borderId="0" xfId="0" applyFont="1" applyFill="1" applyProtection="1">
      <protection locked="0"/>
    </xf>
    <xf numFmtId="4" fontId="13" fillId="0" borderId="6" xfId="0" applyNumberFormat="1" applyFont="1" applyFill="1" applyBorder="1" applyProtection="1">
      <protection locked="0"/>
    </xf>
    <xf numFmtId="0" fontId="14" fillId="0" borderId="0" xfId="0" applyFont="1" applyFill="1" applyProtection="1">
      <protection locked="0"/>
    </xf>
    <xf numFmtId="167" fontId="13" fillId="0" borderId="5" xfId="0" applyNumberFormat="1" applyFont="1" applyFill="1" applyBorder="1" applyAlignment="1" applyProtection="1">
      <alignment horizontal="right"/>
      <protection locked="0"/>
    </xf>
    <xf numFmtId="0" fontId="13" fillId="0" borderId="0" xfId="0" applyFont="1" applyAlignment="1" applyProtection="1">
      <alignment horizontal="center" wrapText="1"/>
      <protection locked="0"/>
    </xf>
    <xf numFmtId="167" fontId="8" fillId="0" borderId="9" xfId="0" applyNumberFormat="1" applyFont="1" applyFill="1" applyBorder="1" applyProtection="1">
      <protection locked="0"/>
    </xf>
    <xf numFmtId="0" fontId="8" fillId="0" borderId="6" xfId="0" applyFont="1" applyBorder="1" applyProtection="1">
      <protection locked="0"/>
    </xf>
    <xf numFmtId="0" fontId="8" fillId="0" borderId="0" xfId="0" applyFont="1" applyBorder="1" applyProtection="1">
      <protection locked="0"/>
    </xf>
    <xf numFmtId="167" fontId="8" fillId="2" borderId="9" xfId="0" applyNumberFormat="1" applyFont="1" applyFill="1" applyBorder="1" applyProtection="1">
      <protection locked="0"/>
    </xf>
    <xf numFmtId="0" fontId="8" fillId="0" borderId="0" xfId="0" applyFont="1" applyBorder="1" applyAlignment="1" applyProtection="1">
      <alignment horizontal="left"/>
      <protection locked="0"/>
    </xf>
    <xf numFmtId="0" fontId="8" fillId="3" borderId="10" xfId="0" applyFont="1" applyFill="1" applyBorder="1" applyProtection="1">
      <protection locked="0"/>
    </xf>
    <xf numFmtId="0" fontId="8" fillId="3" borderId="11" xfId="0" applyFont="1" applyFill="1" applyBorder="1" applyProtection="1">
      <protection locked="0"/>
    </xf>
    <xf numFmtId="0" fontId="15" fillId="0" borderId="0" xfId="0" applyFont="1" applyFill="1" applyProtection="1">
      <protection locked="0"/>
    </xf>
    <xf numFmtId="0" fontId="17" fillId="0" borderId="0" xfId="8" applyFont="1" applyAlignment="1" applyProtection="1"/>
    <xf numFmtId="4" fontId="8" fillId="0" borderId="6" xfId="0" applyNumberFormat="1" applyFont="1" applyBorder="1" applyProtection="1">
      <protection locked="0"/>
    </xf>
    <xf numFmtId="167" fontId="8" fillId="0" borderId="9" xfId="0" applyNumberFormat="1" applyFont="1" applyBorder="1" applyProtection="1">
      <protection locked="0"/>
    </xf>
    <xf numFmtId="0" fontId="13" fillId="4" borderId="10" xfId="0" applyFont="1" applyFill="1" applyBorder="1" applyAlignment="1" applyProtection="1">
      <alignment horizontal="left"/>
      <protection locked="0"/>
    </xf>
    <xf numFmtId="0" fontId="13" fillId="4" borderId="11" xfId="0" applyFont="1" applyFill="1" applyBorder="1" applyAlignment="1" applyProtection="1">
      <alignment horizontal="left"/>
      <protection locked="0"/>
    </xf>
    <xf numFmtId="0" fontId="13" fillId="4" borderId="11" xfId="0" applyFont="1" applyFill="1" applyBorder="1" applyAlignment="1" applyProtection="1">
      <alignment wrapText="1"/>
      <protection locked="0"/>
    </xf>
    <xf numFmtId="0" fontId="13" fillId="0" borderId="13" xfId="0" applyFont="1" applyFill="1" applyBorder="1" applyAlignment="1" applyProtection="1">
      <alignment horizontal="left"/>
      <protection locked="0"/>
    </xf>
    <xf numFmtId="0" fontId="13" fillId="0" borderId="14" xfId="0" applyFont="1" applyFill="1" applyBorder="1" applyAlignment="1" applyProtection="1">
      <alignment horizontal="left"/>
      <protection locked="0"/>
    </xf>
    <xf numFmtId="4" fontId="13" fillId="0" borderId="10" xfId="0" applyNumberFormat="1" applyFont="1" applyFill="1" applyBorder="1" applyProtection="1">
      <protection locked="0"/>
    </xf>
    <xf numFmtId="4" fontId="13" fillId="0" borderId="10" xfId="0" applyNumberFormat="1" applyFont="1" applyFill="1" applyBorder="1" applyProtection="1"/>
    <xf numFmtId="167" fontId="13" fillId="0" borderId="15" xfId="0" applyNumberFormat="1" applyFont="1" applyFill="1" applyBorder="1" applyProtection="1"/>
    <xf numFmtId="167" fontId="13" fillId="0" borderId="16" xfId="0" applyNumberFormat="1" applyFont="1" applyFill="1" applyBorder="1" applyProtection="1"/>
    <xf numFmtId="0" fontId="13" fillId="4" borderId="13" xfId="0" applyFont="1" applyFill="1" applyBorder="1" applyAlignment="1" applyProtection="1">
      <alignment horizontal="left"/>
      <protection locked="0"/>
    </xf>
    <xf numFmtId="0" fontId="13" fillId="4" borderId="14" xfId="0" applyFont="1" applyFill="1" applyBorder="1" applyAlignment="1" applyProtection="1">
      <alignment horizontal="left"/>
      <protection locked="0"/>
    </xf>
    <xf numFmtId="0" fontId="8" fillId="4" borderId="11" xfId="0" applyFont="1" applyFill="1" applyBorder="1" applyProtection="1">
      <protection locked="0"/>
    </xf>
    <xf numFmtId="4" fontId="8" fillId="0" borderId="9" xfId="0" applyNumberFormat="1" applyFont="1" applyBorder="1" applyProtection="1">
      <protection locked="0"/>
    </xf>
    <xf numFmtId="0" fontId="8" fillId="0" borderId="5" xfId="0" applyFont="1" applyBorder="1" applyProtection="1">
      <protection locked="0"/>
    </xf>
    <xf numFmtId="167" fontId="8" fillId="5" borderId="9" xfId="0" applyNumberFormat="1" applyFont="1" applyFill="1" applyBorder="1" applyProtection="1">
      <protection locked="0"/>
    </xf>
    <xf numFmtId="0" fontId="8" fillId="0" borderId="13" xfId="0" applyFont="1" applyFill="1" applyBorder="1" applyAlignment="1" applyProtection="1">
      <alignment horizontal="left"/>
      <protection locked="0"/>
    </xf>
    <xf numFmtId="0" fontId="8" fillId="3" borderId="13" xfId="0" applyFont="1" applyFill="1" applyBorder="1" applyAlignment="1" applyProtection="1">
      <alignment horizontal="left"/>
      <protection locked="0"/>
    </xf>
    <xf numFmtId="0" fontId="8" fillId="3" borderId="14" xfId="0" applyFont="1" applyFill="1" applyBorder="1" applyAlignment="1" applyProtection="1">
      <alignment horizontal="left"/>
      <protection locked="0"/>
    </xf>
    <xf numFmtId="4" fontId="8" fillId="0" borderId="17" xfId="0" applyNumberFormat="1" applyFont="1" applyFill="1" applyBorder="1" applyProtection="1">
      <protection locked="0"/>
    </xf>
    <xf numFmtId="167" fontId="13" fillId="5" borderId="5" xfId="0" applyNumberFormat="1" applyFont="1" applyFill="1" applyBorder="1" applyProtection="1"/>
    <xf numFmtId="0" fontId="13" fillId="0" borderId="17" xfId="0" applyFont="1" applyFill="1" applyBorder="1" applyProtection="1">
      <protection locked="0"/>
    </xf>
    <xf numFmtId="0" fontId="13" fillId="0" borderId="18" xfId="0" applyFont="1" applyBorder="1" applyAlignment="1" applyProtection="1">
      <alignment horizontal="left" wrapText="1"/>
      <protection locked="0"/>
    </xf>
    <xf numFmtId="4" fontId="8" fillId="0" borderId="6" xfId="0" applyNumberFormat="1" applyFont="1" applyBorder="1" applyAlignment="1" applyProtection="1">
      <alignment horizontal="left"/>
      <protection locked="0"/>
    </xf>
    <xf numFmtId="4" fontId="8" fillId="0" borderId="9" xfId="0" applyNumberFormat="1" applyFont="1" applyFill="1" applyBorder="1" applyProtection="1">
      <protection locked="0"/>
    </xf>
    <xf numFmtId="0" fontId="8" fillId="0" borderId="5" xfId="0" applyFont="1" applyFill="1" applyBorder="1" applyProtection="1">
      <protection locked="0"/>
    </xf>
    <xf numFmtId="0" fontId="18" fillId="0" borderId="0" xfId="0" applyFont="1" applyProtection="1">
      <protection locked="0"/>
    </xf>
    <xf numFmtId="0" fontId="8" fillId="3" borderId="10" xfId="0" applyFont="1" applyFill="1" applyBorder="1" applyAlignment="1" applyProtection="1">
      <alignment horizontal="left"/>
      <protection locked="0"/>
    </xf>
    <xf numFmtId="0" fontId="8" fillId="3" borderId="11" xfId="0" applyFont="1" applyFill="1" applyBorder="1" applyAlignment="1" applyProtection="1">
      <alignment horizontal="left"/>
      <protection locked="0"/>
    </xf>
    <xf numFmtId="0" fontId="14" fillId="0" borderId="0" xfId="0" applyFont="1" applyFill="1" applyBorder="1" applyProtection="1">
      <protection locked="0"/>
    </xf>
    <xf numFmtId="0" fontId="15" fillId="0" borderId="0" xfId="0" applyFont="1" applyBorder="1" applyProtection="1">
      <protection locked="0"/>
    </xf>
    <xf numFmtId="0" fontId="14" fillId="0" borderId="0" xfId="0" applyFont="1" applyBorder="1" applyProtection="1">
      <protection locked="0"/>
    </xf>
    <xf numFmtId="0" fontId="13" fillId="4" borderId="10" xfId="0" applyFont="1" applyFill="1" applyBorder="1" applyProtection="1">
      <protection locked="0"/>
    </xf>
    <xf numFmtId="0" fontId="13" fillId="4" borderId="11" xfId="0" applyFont="1" applyFill="1" applyBorder="1" applyProtection="1">
      <protection locked="0"/>
    </xf>
    <xf numFmtId="0" fontId="18" fillId="0" borderId="0" xfId="10" applyFont="1" applyFill="1" applyBorder="1" applyAlignment="1" applyProtection="1">
      <alignment vertical="top"/>
      <protection locked="0"/>
    </xf>
    <xf numFmtId="0" fontId="19" fillId="0" borderId="0" xfId="0" applyFont="1" applyBorder="1" applyProtection="1">
      <protection locked="0"/>
    </xf>
    <xf numFmtId="167" fontId="8" fillId="0" borderId="0" xfId="0" applyNumberFormat="1" applyFont="1" applyProtection="1">
      <protection locked="0"/>
    </xf>
    <xf numFmtId="0" fontId="8" fillId="6" borderId="0" xfId="0" applyFont="1" applyFill="1" applyProtection="1">
      <protection locked="0"/>
    </xf>
    <xf numFmtId="4" fontId="8" fillId="0" borderId="0" xfId="0" applyNumberFormat="1" applyFont="1" applyBorder="1" applyProtection="1">
      <protection locked="0"/>
    </xf>
    <xf numFmtId="0" fontId="20" fillId="0" borderId="0" xfId="0" applyFont="1" applyFill="1" applyBorder="1" applyAlignment="1" applyProtection="1">
      <alignment horizontal="left"/>
      <protection locked="0"/>
    </xf>
    <xf numFmtId="41" fontId="21" fillId="0" borderId="0" xfId="0" applyNumberFormat="1" applyFont="1" applyFill="1" applyBorder="1" applyProtection="1">
      <protection locked="0"/>
    </xf>
    <xf numFmtId="0" fontId="22" fillId="0" borderId="0" xfId="0" applyFont="1" applyBorder="1" applyProtection="1">
      <protection locked="0"/>
    </xf>
    <xf numFmtId="0" fontId="21" fillId="0" borderId="0" xfId="0" applyFont="1" applyBorder="1" applyProtection="1">
      <protection locked="0"/>
    </xf>
    <xf numFmtId="166" fontId="13" fillId="0" borderId="0" xfId="0" applyNumberFormat="1" applyFont="1" applyBorder="1" applyAlignment="1" applyProtection="1">
      <alignment horizontal="center" wrapText="1"/>
      <protection locked="0"/>
    </xf>
    <xf numFmtId="0" fontId="8" fillId="0" borderId="6" xfId="0" applyFont="1" applyBorder="1" applyAlignment="1" applyProtection="1">
      <alignment horizontal="right"/>
      <protection locked="0"/>
    </xf>
    <xf numFmtId="0" fontId="8" fillId="0" borderId="0" xfId="0" applyFont="1" applyBorder="1" applyAlignment="1" applyProtection="1">
      <alignment horizontal="center"/>
      <protection locked="0"/>
    </xf>
    <xf numFmtId="167" fontId="13" fillId="0" borderId="8" xfId="0" applyNumberFormat="1" applyFont="1" applyBorder="1" applyAlignment="1" applyProtection="1">
      <alignment horizontal="right"/>
    </xf>
    <xf numFmtId="167" fontId="13" fillId="0" borderId="5" xfId="0" applyNumberFormat="1" applyFont="1" applyBorder="1" applyAlignment="1" applyProtection="1">
      <alignment horizontal="right"/>
    </xf>
    <xf numFmtId="167" fontId="13" fillId="0" borderId="5" xfId="0" applyNumberFormat="1" applyFont="1" applyFill="1" applyBorder="1" applyAlignment="1" applyProtection="1">
      <alignment horizontal="right"/>
    </xf>
    <xf numFmtId="0" fontId="8" fillId="0" borderId="0" xfId="0" applyFont="1" applyFill="1" applyAlignment="1" applyProtection="1">
      <alignment horizontal="center"/>
      <protection locked="0"/>
    </xf>
    <xf numFmtId="0" fontId="13" fillId="0" borderId="0" xfId="0" applyFont="1" applyFill="1" applyAlignment="1" applyProtection="1">
      <alignment horizontal="center"/>
      <protection locked="0"/>
    </xf>
    <xf numFmtId="0" fontId="18" fillId="0" borderId="0" xfId="0" applyFont="1" applyAlignment="1" applyProtection="1">
      <alignment horizontal="center"/>
      <protection locked="0"/>
    </xf>
    <xf numFmtId="0" fontId="8" fillId="0" borderId="0" xfId="0" applyFont="1" applyBorder="1" applyAlignment="1" applyProtection="1">
      <alignment horizontal="center" wrapText="1"/>
      <protection locked="0"/>
    </xf>
    <xf numFmtId="0" fontId="8" fillId="0" borderId="6" xfId="0" applyFont="1" applyFill="1" applyBorder="1" applyAlignment="1" applyProtection="1">
      <alignment horizontal="left"/>
      <protection locked="0"/>
    </xf>
    <xf numFmtId="0" fontId="8" fillId="0" borderId="0" xfId="0" applyFont="1" applyFill="1" applyBorder="1" applyAlignment="1" applyProtection="1">
      <alignment horizontal="left"/>
      <protection locked="0"/>
    </xf>
    <xf numFmtId="0" fontId="8" fillId="0" borderId="0" xfId="10" applyFont="1" applyFill="1" applyBorder="1" applyAlignment="1" applyProtection="1">
      <alignment horizontal="left" vertical="top"/>
      <protection locked="0"/>
    </xf>
    <xf numFmtId="2" fontId="13" fillId="0" borderId="6" xfId="0" applyNumberFormat="1" applyFont="1" applyFill="1" applyBorder="1" applyProtection="1">
      <protection locked="0"/>
    </xf>
    <xf numFmtId="4" fontId="13" fillId="0" borderId="19" xfId="0" applyNumberFormat="1" applyFont="1" applyBorder="1" applyProtection="1">
      <protection locked="0"/>
    </xf>
    <xf numFmtId="0" fontId="8" fillId="0" borderId="14" xfId="0" applyFont="1" applyBorder="1" applyAlignment="1" applyProtection="1">
      <alignment wrapText="1"/>
      <protection locked="0"/>
    </xf>
    <xf numFmtId="0" fontId="13" fillId="0" borderId="7" xfId="0" applyFont="1" applyBorder="1" applyProtection="1">
      <protection locked="0"/>
    </xf>
    <xf numFmtId="0" fontId="13" fillId="0" borderId="2" xfId="0" applyFont="1" applyBorder="1" applyAlignment="1" applyProtection="1">
      <alignment horizontal="left"/>
      <protection locked="0"/>
    </xf>
    <xf numFmtId="0" fontId="8" fillId="3" borderId="17" xfId="0" applyFont="1" applyFill="1" applyBorder="1" applyProtection="1">
      <protection locked="0"/>
    </xf>
    <xf numFmtId="0" fontId="8" fillId="3" borderId="18" xfId="0" applyFont="1" applyFill="1" applyBorder="1" applyProtection="1">
      <protection locked="0"/>
    </xf>
    <xf numFmtId="0" fontId="12" fillId="3" borderId="18" xfId="0" applyFont="1" applyFill="1" applyBorder="1" applyAlignment="1">
      <alignment horizontal="right"/>
    </xf>
    <xf numFmtId="0" fontId="29" fillId="0" borderId="0" xfId="0" applyFont="1" applyFill="1" applyBorder="1" applyProtection="1">
      <protection locked="0"/>
    </xf>
    <xf numFmtId="4" fontId="28" fillId="0" borderId="6" xfId="0" applyNumberFormat="1" applyFont="1" applyFill="1" applyBorder="1" applyProtection="1">
      <protection locked="0"/>
    </xf>
    <xf numFmtId="167" fontId="29" fillId="0" borderId="9" xfId="0" applyNumberFormat="1" applyFont="1" applyFill="1" applyBorder="1" applyProtection="1"/>
    <xf numFmtId="0" fontId="8" fillId="0" borderId="6" xfId="0" applyFont="1" applyBorder="1" applyAlignment="1" applyProtection="1">
      <protection locked="0"/>
    </xf>
    <xf numFmtId="164" fontId="13" fillId="0" borderId="0" xfId="0" applyNumberFormat="1" applyFont="1" applyFill="1" applyBorder="1" applyAlignment="1" applyProtection="1">
      <alignment horizontal="right" wrapText="1"/>
      <protection locked="0"/>
    </xf>
    <xf numFmtId="167" fontId="13" fillId="0" borderId="20" xfId="0" applyNumberFormat="1" applyFont="1" applyFill="1" applyBorder="1" applyProtection="1"/>
    <xf numFmtId="164" fontId="13" fillId="0" borderId="6" xfId="12" applyNumberFormat="1" applyFont="1" applyFill="1" applyBorder="1" applyAlignment="1" applyProtection="1">
      <alignment horizontal="center"/>
      <protection locked="0"/>
    </xf>
    <xf numFmtId="165" fontId="8" fillId="2" borderId="6" xfId="0" applyNumberFormat="1" applyFont="1" applyFill="1" applyBorder="1" applyProtection="1">
      <protection locked="0"/>
    </xf>
    <xf numFmtId="165" fontId="8" fillId="0" borderId="6" xfId="12" applyNumberFormat="1" applyFont="1" applyFill="1" applyBorder="1" applyProtection="1">
      <protection locked="0"/>
    </xf>
    <xf numFmtId="165" fontId="8" fillId="0" borderId="6" xfId="0" applyNumberFormat="1" applyFont="1" applyFill="1" applyBorder="1" applyAlignment="1" applyProtection="1">
      <alignment horizontal="left"/>
      <protection locked="0"/>
    </xf>
    <xf numFmtId="167" fontId="13" fillId="0" borderId="9" xfId="0" applyNumberFormat="1" applyFont="1" applyFill="1" applyBorder="1" applyAlignment="1" applyProtection="1">
      <alignment horizontal="center"/>
    </xf>
    <xf numFmtId="0" fontId="8" fillId="0" borderId="17" xfId="0" applyFont="1" applyFill="1" applyBorder="1" applyProtection="1">
      <protection locked="0"/>
    </xf>
    <xf numFmtId="165" fontId="8" fillId="5" borderId="6" xfId="12" applyNumberFormat="1" applyFont="1" applyFill="1" applyBorder="1" applyProtection="1">
      <protection locked="0"/>
    </xf>
    <xf numFmtId="167" fontId="8" fillId="0" borderId="20" xfId="0" applyNumberFormat="1" applyFont="1" applyFill="1" applyBorder="1" applyProtection="1">
      <protection locked="0"/>
    </xf>
    <xf numFmtId="167" fontId="13" fillId="0" borderId="21" xfId="0" applyNumberFormat="1" applyFont="1" applyFill="1" applyBorder="1" applyProtection="1"/>
    <xf numFmtId="0" fontId="13" fillId="0" borderId="17" xfId="0" applyFont="1" applyBorder="1" applyAlignment="1" applyProtection="1">
      <alignment horizontal="left"/>
      <protection locked="0"/>
    </xf>
    <xf numFmtId="0" fontId="13" fillId="0" borderId="18" xfId="0" applyFont="1" applyBorder="1" applyAlignment="1" applyProtection="1">
      <alignment horizontal="left"/>
      <protection locked="0"/>
    </xf>
    <xf numFmtId="0" fontId="13" fillId="0" borderId="18" xfId="0" applyFont="1" applyFill="1" applyBorder="1" applyAlignment="1" applyProtection="1">
      <alignment horizontal="left"/>
      <protection locked="0"/>
    </xf>
    <xf numFmtId="4" fontId="13" fillId="0" borderId="17" xfId="0" applyNumberFormat="1" applyFont="1" applyFill="1" applyBorder="1" applyProtection="1">
      <protection locked="0"/>
    </xf>
    <xf numFmtId="167" fontId="13" fillId="0" borderId="20" xfId="0" applyNumberFormat="1" applyFont="1" applyFill="1" applyBorder="1" applyProtection="1">
      <protection locked="0"/>
    </xf>
    <xf numFmtId="167" fontId="8" fillId="0" borderId="9" xfId="0" applyNumberFormat="1" applyFont="1" applyFill="1" applyBorder="1" applyProtection="1"/>
    <xf numFmtId="167" fontId="13" fillId="3" borderId="16" xfId="0" applyNumberFormat="1" applyFont="1" applyFill="1" applyBorder="1" applyProtection="1">
      <protection locked="0"/>
    </xf>
    <xf numFmtId="167" fontId="13" fillId="3" borderId="22" xfId="0" applyNumberFormat="1" applyFont="1" applyFill="1" applyBorder="1" applyProtection="1">
      <protection locked="0"/>
    </xf>
    <xf numFmtId="167" fontId="13" fillId="0" borderId="20" xfId="0" applyNumberFormat="1" applyFont="1" applyFill="1" applyBorder="1" applyAlignment="1" applyProtection="1">
      <alignment horizontal="center"/>
      <protection locked="0"/>
    </xf>
    <xf numFmtId="167" fontId="13" fillId="4" borderId="16" xfId="0" applyNumberFormat="1" applyFont="1" applyFill="1" applyBorder="1" applyProtection="1">
      <protection locked="0"/>
    </xf>
    <xf numFmtId="167" fontId="13" fillId="3" borderId="21" xfId="0" applyNumberFormat="1" applyFont="1" applyFill="1" applyBorder="1" applyProtection="1">
      <protection locked="0"/>
    </xf>
    <xf numFmtId="0" fontId="8" fillId="0" borderId="0" xfId="0" applyFont="1" applyBorder="1" applyAlignment="1" applyProtection="1">
      <alignment horizontal="left" wrapText="1"/>
      <protection locked="0"/>
    </xf>
    <xf numFmtId="0" fontId="8" fillId="0" borderId="17" xfId="0" applyFont="1" applyBorder="1" applyProtection="1">
      <protection locked="0"/>
    </xf>
    <xf numFmtId="0" fontId="8" fillId="0" borderId="18" xfId="0" applyFont="1" applyBorder="1" applyProtection="1">
      <protection locked="0"/>
    </xf>
    <xf numFmtId="167" fontId="13" fillId="0" borderId="21" xfId="0" applyNumberFormat="1" applyFont="1" applyBorder="1" applyProtection="1"/>
    <xf numFmtId="0" fontId="13" fillId="0" borderId="19" xfId="0" applyFont="1" applyBorder="1" applyProtection="1">
      <protection locked="0"/>
    </xf>
    <xf numFmtId="0" fontId="13" fillId="0" borderId="2" xfId="0" applyFont="1" applyBorder="1" applyAlignment="1" applyProtection="1">
      <alignment wrapText="1"/>
      <protection locked="0"/>
    </xf>
    <xf numFmtId="0" fontId="13" fillId="0" borderId="23" xfId="0" applyFont="1" applyBorder="1" applyAlignment="1" applyProtection="1">
      <alignment horizontal="center"/>
      <protection locked="0"/>
    </xf>
    <xf numFmtId="164" fontId="13" fillId="0" borderId="6" xfId="12" applyNumberFormat="1" applyFont="1" applyFill="1" applyBorder="1" applyAlignment="1" applyProtection="1">
      <alignment horizontal="center"/>
    </xf>
    <xf numFmtId="165" fontId="8" fillId="0" borderId="6" xfId="12" applyNumberFormat="1" applyFont="1" applyFill="1" applyBorder="1" applyProtection="1"/>
    <xf numFmtId="167" fontId="28" fillId="0" borderId="5" xfId="0" applyNumberFormat="1" applyFont="1" applyFill="1" applyBorder="1" applyProtection="1"/>
    <xf numFmtId="0" fontId="0" fillId="0" borderId="0" xfId="0" applyBorder="1" applyAlignment="1" applyProtection="1">
      <protection locked="0"/>
    </xf>
    <xf numFmtId="0" fontId="7" fillId="0" borderId="0" xfId="0" applyFont="1" applyFill="1" applyBorder="1" applyAlignment="1" applyProtection="1">
      <alignment horizontal="center" wrapText="1"/>
      <protection locked="0"/>
    </xf>
    <xf numFmtId="166" fontId="16" fillId="0" borderId="0" xfId="0" applyNumberFormat="1" applyFont="1" applyFill="1" applyBorder="1" applyAlignment="1" applyProtection="1">
      <protection locked="0"/>
    </xf>
    <xf numFmtId="164" fontId="16" fillId="0" borderId="0" xfId="0" applyNumberFormat="1" applyFont="1" applyFill="1" applyBorder="1" applyAlignment="1" applyProtection="1">
      <alignment horizontal="center" wrapText="1"/>
      <protection locked="0"/>
    </xf>
    <xf numFmtId="167" fontId="8" fillId="0" borderId="0" xfId="0" applyNumberFormat="1" applyFont="1" applyBorder="1" applyProtection="1">
      <protection locked="0"/>
    </xf>
    <xf numFmtId="0" fontId="30" fillId="0" borderId="0" xfId="0" applyFont="1" applyFill="1" applyBorder="1" applyAlignment="1" applyProtection="1">
      <alignment horizontal="right"/>
      <protection locked="0"/>
    </xf>
    <xf numFmtId="164" fontId="13" fillId="0" borderId="0" xfId="12" applyNumberFormat="1" applyFont="1" applyFill="1" applyBorder="1" applyAlignment="1" applyProtection="1">
      <alignment horizontal="right"/>
      <protection locked="0"/>
    </xf>
    <xf numFmtId="0" fontId="8" fillId="0" borderId="0" xfId="0" applyFont="1" applyBorder="1" applyAlignment="1" applyProtection="1">
      <protection locked="0"/>
    </xf>
    <xf numFmtId="2" fontId="13" fillId="0" borderId="6" xfId="0" applyNumberFormat="1" applyFont="1" applyBorder="1" applyAlignment="1" applyProtection="1">
      <alignment horizontal="left"/>
      <protection locked="0"/>
    </xf>
    <xf numFmtId="0" fontId="8" fillId="0" borderId="17" xfId="0" applyFont="1" applyBorder="1" applyAlignment="1" applyProtection="1">
      <alignment horizontal="right"/>
      <protection locked="0"/>
    </xf>
    <xf numFmtId="167" fontId="8" fillId="0" borderId="20" xfId="0" applyNumberFormat="1" applyFont="1" applyBorder="1" applyAlignment="1" applyProtection="1">
      <alignment horizontal="right"/>
      <protection locked="0"/>
    </xf>
    <xf numFmtId="167" fontId="28" fillId="0" borderId="5" xfId="0" applyNumberFormat="1" applyFont="1" applyBorder="1" applyAlignment="1" applyProtection="1">
      <alignment horizontal="right"/>
      <protection locked="0"/>
    </xf>
    <xf numFmtId="167" fontId="28" fillId="0" borderId="5" xfId="0" applyNumberFormat="1" applyFont="1" applyBorder="1" applyAlignment="1" applyProtection="1">
      <alignment horizontal="right"/>
    </xf>
    <xf numFmtId="167" fontId="28" fillId="0" borderId="5" xfId="0" applyNumberFormat="1" applyFont="1" applyFill="1" applyBorder="1" applyAlignment="1" applyProtection="1">
      <alignment horizontal="right"/>
    </xf>
    <xf numFmtId="164" fontId="13" fillId="0" borderId="0" xfId="12" applyNumberFormat="1" applyFont="1" applyBorder="1" applyAlignment="1" applyProtection="1">
      <alignment horizontal="right"/>
    </xf>
    <xf numFmtId="164" fontId="13" fillId="6" borderId="6" xfId="12" applyNumberFormat="1" applyFont="1" applyFill="1" applyBorder="1" applyProtection="1">
      <protection locked="0"/>
    </xf>
    <xf numFmtId="167" fontId="8" fillId="6" borderId="9" xfId="0" applyNumberFormat="1" applyFont="1" applyFill="1" applyBorder="1" applyProtection="1">
      <protection locked="0"/>
    </xf>
    <xf numFmtId="167" fontId="13" fillId="6" borderId="5" xfId="0" applyNumberFormat="1" applyFont="1" applyFill="1" applyBorder="1" applyProtection="1"/>
    <xf numFmtId="167" fontId="8" fillId="6" borderId="6" xfId="0" applyNumberFormat="1" applyFont="1" applyFill="1" applyBorder="1" applyProtection="1">
      <protection locked="0"/>
    </xf>
    <xf numFmtId="164" fontId="16" fillId="0" borderId="0" xfId="0" applyNumberFormat="1" applyFont="1" applyFill="1" applyBorder="1" applyAlignment="1" applyProtection="1"/>
    <xf numFmtId="0" fontId="13" fillId="2" borderId="0" xfId="0" applyFont="1" applyFill="1" applyProtection="1">
      <protection locked="0"/>
    </xf>
    <xf numFmtId="0" fontId="8" fillId="0" borderId="0" xfId="0" applyNumberFormat="1" applyFont="1" applyBorder="1" applyAlignment="1" applyProtection="1">
      <alignment wrapText="1"/>
    </xf>
    <xf numFmtId="0" fontId="8" fillId="0" borderId="0" xfId="0" applyFont="1" applyBorder="1" applyAlignment="1" applyProtection="1">
      <alignment wrapText="1"/>
    </xf>
    <xf numFmtId="0" fontId="8" fillId="0" borderId="14" xfId="0" applyFont="1" applyBorder="1" applyAlignment="1" applyProtection="1">
      <alignment horizontal="left"/>
      <protection locked="0"/>
    </xf>
    <xf numFmtId="0" fontId="16" fillId="0" borderId="14" xfId="0" applyFont="1" applyBorder="1" applyAlignment="1" applyProtection="1">
      <alignment horizontal="left"/>
      <protection locked="0"/>
    </xf>
    <xf numFmtId="0" fontId="16" fillId="0" borderId="14" xfId="0" applyFont="1" applyBorder="1" applyAlignment="1" applyProtection="1">
      <protection locked="0"/>
    </xf>
    <xf numFmtId="0" fontId="0" fillId="7" borderId="0" xfId="0" applyFill="1"/>
    <xf numFmtId="0" fontId="12" fillId="7" borderId="0" xfId="0" applyFont="1" applyFill="1" applyAlignment="1">
      <alignment horizontal="center"/>
    </xf>
    <xf numFmtId="0" fontId="0" fillId="7" borderId="0" xfId="0" applyFill="1" applyBorder="1"/>
    <xf numFmtId="0" fontId="0" fillId="7" borderId="0" xfId="0" applyFill="1" applyBorder="1" applyAlignment="1"/>
    <xf numFmtId="0" fontId="0" fillId="7" borderId="0" xfId="0" applyFill="1" applyBorder="1" applyAlignment="1">
      <alignment horizontal="right"/>
    </xf>
    <xf numFmtId="0" fontId="0" fillId="7" borderId="11" xfId="0" applyFill="1" applyBorder="1"/>
    <xf numFmtId="0" fontId="0" fillId="0" borderId="0" xfId="0" applyFill="1" applyBorder="1" applyAlignment="1">
      <alignment wrapText="1"/>
    </xf>
    <xf numFmtId="0" fontId="12" fillId="7" borderId="0" xfId="0" applyFont="1" applyFill="1" applyBorder="1"/>
    <xf numFmtId="0" fontId="12" fillId="7" borderId="0" xfId="0" applyFont="1" applyFill="1" applyBorder="1" applyAlignment="1">
      <alignment horizontal="center"/>
    </xf>
    <xf numFmtId="0" fontId="0" fillId="7" borderId="17" xfId="0" applyFill="1" applyBorder="1"/>
    <xf numFmtId="0" fontId="0" fillId="7" borderId="18" xfId="0" applyFill="1" applyBorder="1"/>
    <xf numFmtId="0" fontId="0" fillId="7" borderId="20" xfId="0" applyFill="1" applyBorder="1"/>
    <xf numFmtId="0" fontId="0" fillId="7" borderId="6" xfId="0" applyFill="1" applyBorder="1"/>
    <xf numFmtId="0" fontId="0" fillId="7" borderId="9" xfId="0" applyFill="1" applyBorder="1"/>
    <xf numFmtId="0" fontId="12" fillId="7" borderId="6" xfId="0" applyFont="1" applyFill="1" applyBorder="1" applyAlignment="1">
      <alignment horizontal="center"/>
    </xf>
    <xf numFmtId="0" fontId="12" fillId="7" borderId="9" xfId="0" applyFont="1" applyFill="1" applyBorder="1" applyAlignment="1">
      <alignment horizontal="center"/>
    </xf>
    <xf numFmtId="0" fontId="12" fillId="7" borderId="0" xfId="0" applyFont="1" applyFill="1" applyBorder="1" applyAlignment="1">
      <alignment horizontal="left"/>
    </xf>
    <xf numFmtId="0" fontId="0" fillId="7" borderId="13" xfId="0" applyFill="1" applyBorder="1"/>
    <xf numFmtId="0" fontId="0" fillId="7" borderId="14" xfId="0" applyFill="1" applyBorder="1"/>
    <xf numFmtId="0" fontId="0" fillId="7" borderId="12" xfId="0" applyFill="1" applyBorder="1"/>
    <xf numFmtId="0" fontId="0" fillId="7" borderId="0" xfId="0" applyFill="1" applyBorder="1" applyAlignment="1">
      <alignment horizontal="center" wrapText="1"/>
    </xf>
    <xf numFmtId="0" fontId="0" fillId="4" borderId="0" xfId="0" applyFill="1"/>
    <xf numFmtId="0" fontId="12" fillId="4" borderId="0" xfId="0" applyFont="1" applyFill="1" applyAlignment="1">
      <alignment horizontal="center"/>
    </xf>
    <xf numFmtId="0" fontId="0" fillId="5" borderId="0" xfId="0" applyFill="1" applyBorder="1"/>
    <xf numFmtId="0" fontId="12" fillId="5" borderId="0" xfId="0" applyFont="1" applyFill="1" applyBorder="1" applyAlignment="1">
      <alignment horizontal="center"/>
    </xf>
    <xf numFmtId="0" fontId="0" fillId="5" borderId="0" xfId="0" applyFill="1"/>
    <xf numFmtId="0" fontId="0" fillId="8" borderId="0" xfId="0" applyFill="1"/>
    <xf numFmtId="0" fontId="12" fillId="8" borderId="0" xfId="0" applyFont="1" applyFill="1" applyAlignment="1">
      <alignment horizontal="center"/>
    </xf>
    <xf numFmtId="0" fontId="0" fillId="8" borderId="0" xfId="0" applyFill="1" applyBorder="1"/>
    <xf numFmtId="0" fontId="0" fillId="0" borderId="0" xfId="0" applyFill="1"/>
    <xf numFmtId="0" fontId="2" fillId="7" borderId="0" xfId="0" applyFont="1" applyFill="1" applyBorder="1"/>
    <xf numFmtId="0" fontId="3" fillId="7" borderId="0" xfId="0" applyFont="1" applyFill="1" applyBorder="1"/>
    <xf numFmtId="166" fontId="2" fillId="7" borderId="0" xfId="0" applyNumberFormat="1" applyFont="1" applyFill="1" applyBorder="1"/>
    <xf numFmtId="0" fontId="2" fillId="7" borderId="0" xfId="0" applyNumberFormat="1" applyFont="1" applyFill="1" applyBorder="1"/>
    <xf numFmtId="0" fontId="2" fillId="7" borderId="6" xfId="0" applyFont="1" applyFill="1" applyBorder="1"/>
    <xf numFmtId="0" fontId="3" fillId="7" borderId="6" xfId="0" applyFont="1" applyFill="1" applyBorder="1"/>
    <xf numFmtId="0" fontId="0" fillId="9" borderId="0" xfId="0" applyFill="1"/>
    <xf numFmtId="0" fontId="12" fillId="9" borderId="0" xfId="0" applyFont="1" applyFill="1" applyAlignment="1">
      <alignment horizontal="center"/>
    </xf>
    <xf numFmtId="164" fontId="13" fillId="0" borderId="6" xfId="12" applyNumberFormat="1" applyFont="1" applyFill="1" applyBorder="1" applyProtection="1">
      <protection locked="0"/>
    </xf>
    <xf numFmtId="0" fontId="39" fillId="0" borderId="0" xfId="0" applyFont="1" applyProtection="1">
      <protection locked="0"/>
    </xf>
    <xf numFmtId="0" fontId="38" fillId="7" borderId="0" xfId="0" applyFont="1" applyFill="1" applyBorder="1" applyAlignment="1">
      <alignment horizontal="center"/>
    </xf>
    <xf numFmtId="0" fontId="0" fillId="3" borderId="0" xfId="0" applyFill="1" applyBorder="1"/>
    <xf numFmtId="0" fontId="7" fillId="4" borderId="0" xfId="0" applyFont="1" applyFill="1" applyAlignment="1">
      <alignment horizontal="center"/>
    </xf>
    <xf numFmtId="0" fontId="0" fillId="4" borderId="0" xfId="0" applyFill="1" applyAlignment="1">
      <alignment horizontal="center"/>
    </xf>
    <xf numFmtId="0" fontId="7" fillId="8" borderId="0" xfId="0" applyFont="1" applyFill="1" applyAlignment="1">
      <alignment horizontal="center"/>
    </xf>
    <xf numFmtId="0" fontId="0" fillId="8" borderId="0" xfId="0" applyFill="1" applyAlignment="1">
      <alignment horizontal="center"/>
    </xf>
    <xf numFmtId="0" fontId="0" fillId="6" borderId="0" xfId="0" applyFill="1"/>
    <xf numFmtId="0" fontId="3" fillId="6" borderId="0" xfId="0" applyFont="1" applyFill="1" applyBorder="1"/>
    <xf numFmtId="0" fontId="0" fillId="6" borderId="0" xfId="0" applyFill="1" applyBorder="1"/>
    <xf numFmtId="0" fontId="2" fillId="6" borderId="0" xfId="0" applyFont="1" applyFill="1" applyBorder="1"/>
    <xf numFmtId="166" fontId="2" fillId="6" borderId="0" xfId="0" applyNumberFormat="1" applyFont="1" applyFill="1" applyBorder="1"/>
    <xf numFmtId="0" fontId="7" fillId="9" borderId="0" xfId="0" applyFont="1" applyFill="1" applyAlignment="1"/>
    <xf numFmtId="0" fontId="7" fillId="6" borderId="0" xfId="0" applyFont="1" applyFill="1" applyAlignment="1"/>
    <xf numFmtId="0" fontId="7" fillId="7" borderId="0" xfId="0" applyFont="1" applyFill="1" applyAlignment="1"/>
    <xf numFmtId="0" fontId="0" fillId="3" borderId="6" xfId="0" applyFill="1" applyBorder="1"/>
    <xf numFmtId="0" fontId="0" fillId="3" borderId="0" xfId="0" applyFill="1"/>
    <xf numFmtId="1" fontId="0" fillId="3" borderId="0" xfId="0" applyNumberFormat="1" applyFill="1"/>
    <xf numFmtId="0" fontId="3" fillId="9" borderId="0" xfId="0" applyFont="1" applyFill="1" applyBorder="1"/>
    <xf numFmtId="0" fontId="0" fillId="9" borderId="0" xfId="0" applyFill="1" applyBorder="1"/>
    <xf numFmtId="167" fontId="2" fillId="7" borderId="0" xfId="0" applyNumberFormat="1" applyFont="1" applyFill="1" applyBorder="1"/>
    <xf numFmtId="0" fontId="3" fillId="7" borderId="13" xfId="0" applyFont="1" applyFill="1" applyBorder="1"/>
    <xf numFmtId="0" fontId="7" fillId="7" borderId="0" xfId="0" applyFont="1" applyFill="1" applyBorder="1" applyAlignment="1"/>
    <xf numFmtId="0" fontId="0" fillId="6" borderId="16" xfId="0" applyFill="1" applyBorder="1" applyProtection="1">
      <protection locked="0"/>
    </xf>
    <xf numFmtId="0" fontId="0" fillId="10" borderId="2" xfId="0" applyFill="1" applyBorder="1" applyProtection="1"/>
    <xf numFmtId="0" fontId="13" fillId="0" borderId="0" xfId="0" applyFont="1" applyFill="1" applyBorder="1" applyAlignment="1" applyProtection="1">
      <alignment wrapText="1"/>
      <protection locked="0"/>
    </xf>
    <xf numFmtId="0" fontId="13" fillId="0" borderId="0" xfId="0" applyFont="1" applyBorder="1" applyAlignment="1" applyProtection="1">
      <alignment wrapText="1"/>
      <protection locked="0"/>
    </xf>
    <xf numFmtId="0" fontId="13" fillId="0" borderId="0" xfId="0" applyFont="1" applyBorder="1" applyAlignment="1" applyProtection="1">
      <alignment horizontal="left" wrapText="1"/>
      <protection locked="0"/>
    </xf>
    <xf numFmtId="0" fontId="8" fillId="0" borderId="14" xfId="0" applyFont="1" applyBorder="1" applyAlignment="1" applyProtection="1">
      <alignment horizontal="left" wrapText="1"/>
      <protection locked="0"/>
    </xf>
    <xf numFmtId="0" fontId="13" fillId="0" borderId="0" xfId="0" applyFont="1" applyFill="1" applyBorder="1" applyAlignment="1" applyProtection="1">
      <alignment horizontal="left" wrapText="1"/>
      <protection locked="0"/>
    </xf>
    <xf numFmtId="167" fontId="13" fillId="0" borderId="16" xfId="0" applyNumberFormat="1" applyFont="1" applyFill="1" applyBorder="1" applyProtection="1">
      <protection locked="0"/>
    </xf>
    <xf numFmtId="0" fontId="8" fillId="6" borderId="16" xfId="0" applyFont="1" applyFill="1" applyBorder="1" applyProtection="1">
      <protection locked="0"/>
    </xf>
    <xf numFmtId="0" fontId="8" fillId="10" borderId="0" xfId="0" applyFont="1" applyFill="1" applyBorder="1" applyProtection="1"/>
    <xf numFmtId="0" fontId="8" fillId="6" borderId="16" xfId="0" applyFont="1" applyFill="1" applyBorder="1" applyAlignment="1" applyProtection="1">
      <protection locked="0"/>
    </xf>
    <xf numFmtId="0" fontId="8" fillId="0" borderId="6" xfId="0" applyFont="1" applyBorder="1" applyAlignment="1" applyProtection="1">
      <alignment horizontal="right" wrapText="1"/>
      <protection locked="0"/>
    </xf>
    <xf numFmtId="0" fontId="8" fillId="3" borderId="16" xfId="0" applyFont="1" applyFill="1" applyBorder="1" applyAlignment="1" applyProtection="1">
      <protection locked="0"/>
    </xf>
    <xf numFmtId="0" fontId="36" fillId="7" borderId="15" xfId="0" applyFont="1" applyFill="1" applyBorder="1" applyAlignment="1" applyProtection="1">
      <alignment horizontal="center"/>
    </xf>
    <xf numFmtId="0" fontId="36" fillId="7" borderId="0" xfId="0" applyFont="1" applyFill="1" applyProtection="1"/>
    <xf numFmtId="0" fontId="36" fillId="7" borderId="16" xfId="0" applyFont="1" applyFill="1" applyBorder="1" applyAlignment="1" applyProtection="1">
      <alignment horizontal="center"/>
    </xf>
    <xf numFmtId="0" fontId="36" fillId="7" borderId="24" xfId="0" applyFont="1" applyFill="1" applyBorder="1" applyAlignment="1" applyProtection="1">
      <alignment horizontal="center"/>
    </xf>
    <xf numFmtId="0" fontId="36" fillId="7" borderId="18" xfId="0" applyFont="1" applyFill="1" applyBorder="1" applyAlignment="1" applyProtection="1">
      <alignment horizontal="center"/>
    </xf>
    <xf numFmtId="0" fontId="36" fillId="7" borderId="25" xfId="0" applyFont="1" applyFill="1" applyBorder="1" applyProtection="1"/>
    <xf numFmtId="0" fontId="36" fillId="7" borderId="16" xfId="0" applyFont="1" applyFill="1" applyBorder="1" applyProtection="1"/>
    <xf numFmtId="167" fontId="36" fillId="3" borderId="15" xfId="0" applyNumberFormat="1" applyFont="1" applyFill="1" applyBorder="1" applyProtection="1"/>
    <xf numFmtId="0" fontId="36" fillId="7" borderId="26" xfId="0" applyFont="1" applyFill="1" applyBorder="1" applyProtection="1"/>
    <xf numFmtId="49" fontId="36" fillId="7" borderId="16" xfId="0" applyNumberFormat="1" applyFont="1" applyFill="1" applyBorder="1" applyProtection="1"/>
    <xf numFmtId="0" fontId="36" fillId="7" borderId="25" xfId="0" applyFont="1" applyFill="1" applyBorder="1" applyAlignment="1" applyProtection="1">
      <alignment horizontal="left" indent="2"/>
    </xf>
    <xf numFmtId="0" fontId="36" fillId="7" borderId="11" xfId="0" applyFont="1" applyFill="1" applyBorder="1" applyAlignment="1" applyProtection="1">
      <alignment horizontal="left" indent="2"/>
    </xf>
    <xf numFmtId="0" fontId="36" fillId="7" borderId="0" xfId="0" applyFont="1" applyFill="1" applyBorder="1" applyAlignment="1" applyProtection="1"/>
    <xf numFmtId="0" fontId="36" fillId="7" borderId="0" xfId="0" applyFont="1" applyFill="1" applyBorder="1" applyProtection="1"/>
    <xf numFmtId="0" fontId="36" fillId="7" borderId="25" xfId="0" applyFont="1" applyFill="1" applyBorder="1" applyAlignment="1" applyProtection="1"/>
    <xf numFmtId="0" fontId="36" fillId="7" borderId="24" xfId="0" applyFont="1" applyFill="1" applyBorder="1" applyProtection="1"/>
    <xf numFmtId="0" fontId="36" fillId="7" borderId="10" xfId="0" applyFont="1" applyFill="1" applyBorder="1" applyProtection="1"/>
    <xf numFmtId="0" fontId="0" fillId="3" borderId="16" xfId="0" applyFill="1" applyBorder="1" applyProtection="1">
      <protection locked="0"/>
    </xf>
    <xf numFmtId="0" fontId="8" fillId="3" borderId="16" xfId="0" applyFont="1" applyFill="1" applyBorder="1" applyProtection="1">
      <protection locked="0"/>
    </xf>
    <xf numFmtId="0" fontId="36" fillId="7" borderId="15" xfId="0" applyFont="1" applyFill="1" applyBorder="1" applyProtection="1">
      <protection locked="0"/>
    </xf>
    <xf numFmtId="0" fontId="36" fillId="7" borderId="20" xfId="0" applyFont="1" applyFill="1" applyBorder="1" applyProtection="1">
      <protection locked="0"/>
    </xf>
    <xf numFmtId="0" fontId="36" fillId="7" borderId="16" xfId="0" applyFont="1" applyFill="1" applyBorder="1" applyProtection="1">
      <protection locked="0"/>
    </xf>
    <xf numFmtId="0" fontId="36" fillId="7" borderId="21" xfId="0" applyFont="1" applyFill="1" applyBorder="1" applyProtection="1">
      <protection locked="0"/>
    </xf>
    <xf numFmtId="167" fontId="36" fillId="7" borderId="15" xfId="0" applyNumberFormat="1" applyFont="1" applyFill="1" applyBorder="1" applyProtection="1">
      <protection locked="0"/>
    </xf>
    <xf numFmtId="167" fontId="36" fillId="7" borderId="20" xfId="0" applyNumberFormat="1" applyFont="1" applyFill="1" applyBorder="1" applyProtection="1">
      <protection locked="0"/>
    </xf>
    <xf numFmtId="167" fontId="36" fillId="3" borderId="15" xfId="0" applyNumberFormat="1" applyFont="1" applyFill="1" applyBorder="1" applyProtection="1">
      <protection locked="0"/>
    </xf>
    <xf numFmtId="167" fontId="36" fillId="7" borderId="27" xfId="0" applyNumberFormat="1" applyFont="1" applyFill="1" applyBorder="1" applyProtection="1">
      <protection locked="0"/>
    </xf>
    <xf numFmtId="167" fontId="36" fillId="3" borderId="16" xfId="0" applyNumberFormat="1" applyFont="1" applyFill="1" applyBorder="1" applyProtection="1">
      <protection locked="0"/>
    </xf>
    <xf numFmtId="167" fontId="36" fillId="7" borderId="16" xfId="0" applyNumberFormat="1" applyFont="1" applyFill="1" applyBorder="1" applyProtection="1">
      <protection locked="0"/>
    </xf>
    <xf numFmtId="167" fontId="36" fillId="7" borderId="0" xfId="0" applyNumberFormat="1" applyFont="1" applyFill="1" applyProtection="1">
      <protection locked="0"/>
    </xf>
    <xf numFmtId="167" fontId="36" fillId="7" borderId="24" xfId="0" applyNumberFormat="1" applyFont="1" applyFill="1" applyBorder="1" applyProtection="1">
      <protection locked="0"/>
    </xf>
    <xf numFmtId="0" fontId="36" fillId="7" borderId="28" xfId="0" applyFont="1" applyFill="1" applyBorder="1" applyProtection="1">
      <protection locked="0"/>
    </xf>
    <xf numFmtId="0" fontId="36" fillId="7" borderId="29" xfId="0" applyFont="1" applyFill="1" applyBorder="1" applyProtection="1">
      <protection locked="0"/>
    </xf>
    <xf numFmtId="166" fontId="36" fillId="3" borderId="16" xfId="0" applyNumberFormat="1" applyFont="1" applyFill="1" applyBorder="1" applyProtection="1">
      <protection locked="0"/>
    </xf>
    <xf numFmtId="166" fontId="36" fillId="7" borderId="16" xfId="0" applyNumberFormat="1" applyFont="1" applyFill="1" applyBorder="1" applyProtection="1">
      <protection locked="0"/>
    </xf>
    <xf numFmtId="166" fontId="36" fillId="3" borderId="24" xfId="0" applyNumberFormat="1" applyFont="1" applyFill="1" applyBorder="1" applyProtection="1">
      <protection locked="0"/>
    </xf>
    <xf numFmtId="166" fontId="36" fillId="7" borderId="24" xfId="0" applyNumberFormat="1" applyFont="1" applyFill="1" applyBorder="1" applyProtection="1">
      <protection locked="0"/>
    </xf>
    <xf numFmtId="167" fontId="36" fillId="3" borderId="24" xfId="0" applyNumberFormat="1" applyFont="1" applyFill="1" applyBorder="1" applyProtection="1">
      <protection locked="0"/>
    </xf>
    <xf numFmtId="0" fontId="0" fillId="7" borderId="0" xfId="0" applyFill="1" applyProtection="1"/>
    <xf numFmtId="0" fontId="0" fillId="7" borderId="0" xfId="0" applyFill="1" applyAlignment="1" applyProtection="1">
      <alignment horizontal="center"/>
    </xf>
    <xf numFmtId="0" fontId="0" fillId="10" borderId="17" xfId="0" applyFill="1" applyBorder="1" applyProtection="1"/>
    <xf numFmtId="0" fontId="0" fillId="10" borderId="18" xfId="0" applyFill="1" applyBorder="1" applyProtection="1"/>
    <xf numFmtId="0" fontId="0" fillId="10" borderId="20" xfId="0" applyFill="1" applyBorder="1" applyProtection="1"/>
    <xf numFmtId="0" fontId="0" fillId="10" borderId="11" xfId="0" applyFill="1" applyBorder="1" applyProtection="1"/>
    <xf numFmtId="0" fontId="0" fillId="10" borderId="30" xfId="0" applyFill="1" applyBorder="1" applyProtection="1"/>
    <xf numFmtId="0" fontId="0" fillId="10" borderId="6" xfId="0" applyFill="1" applyBorder="1" applyProtection="1"/>
    <xf numFmtId="0" fontId="0" fillId="10" borderId="9" xfId="0" applyFill="1" applyBorder="1" applyProtection="1"/>
    <xf numFmtId="0" fontId="0" fillId="10" borderId="0" xfId="0" applyFill="1" applyBorder="1" applyProtection="1"/>
    <xf numFmtId="0" fontId="0" fillId="3" borderId="0" xfId="0" applyFill="1" applyProtection="1"/>
    <xf numFmtId="0" fontId="0" fillId="10" borderId="13" xfId="0" applyFill="1" applyBorder="1" applyProtection="1"/>
    <xf numFmtId="0" fontId="0" fillId="10" borderId="14" xfId="0" applyFill="1" applyBorder="1" applyProtection="1"/>
    <xf numFmtId="0" fontId="0" fillId="10" borderId="12" xfId="0" applyFill="1" applyBorder="1" applyProtection="1"/>
    <xf numFmtId="0" fontId="0" fillId="10" borderId="31" xfId="0" applyFill="1" applyBorder="1" applyProtection="1"/>
    <xf numFmtId="0" fontId="0" fillId="10" borderId="7" xfId="0" applyFill="1" applyBorder="1" applyProtection="1"/>
    <xf numFmtId="0" fontId="0" fillId="10" borderId="23" xfId="0" applyFill="1" applyBorder="1" applyProtection="1"/>
    <xf numFmtId="0" fontId="0" fillId="10" borderId="32" xfId="0" applyFill="1" applyBorder="1" applyProtection="1"/>
    <xf numFmtId="0" fontId="0" fillId="7" borderId="0" xfId="0" applyFill="1" applyAlignment="1" applyProtection="1">
      <alignment horizontal="right"/>
    </xf>
    <xf numFmtId="0" fontId="0" fillId="3" borderId="19" xfId="0" applyFill="1" applyBorder="1" applyProtection="1"/>
    <xf numFmtId="0" fontId="0" fillId="7" borderId="16" xfId="0" applyFill="1" applyBorder="1" applyProtection="1">
      <protection locked="0"/>
    </xf>
    <xf numFmtId="0" fontId="8" fillId="4" borderId="0" xfId="0" applyFont="1" applyFill="1" applyProtection="1"/>
    <xf numFmtId="0" fontId="8" fillId="7" borderId="0" xfId="0" applyFont="1" applyFill="1" applyProtection="1"/>
    <xf numFmtId="0" fontId="8" fillId="5" borderId="0" xfId="0" applyFont="1" applyFill="1" applyProtection="1"/>
    <xf numFmtId="0" fontId="8" fillId="9" borderId="0" xfId="0" applyFont="1" applyFill="1" applyProtection="1"/>
    <xf numFmtId="0" fontId="8" fillId="7" borderId="33" xfId="0" applyFont="1" applyFill="1" applyBorder="1" applyProtection="1"/>
    <xf numFmtId="0" fontId="8" fillId="7" borderId="19" xfId="0" applyFont="1" applyFill="1" applyBorder="1" applyProtection="1"/>
    <xf numFmtId="0" fontId="8" fillId="7" borderId="34" xfId="0" applyFont="1" applyFill="1" applyBorder="1" applyProtection="1"/>
    <xf numFmtId="0" fontId="8" fillId="7" borderId="35" xfId="0" applyFont="1" applyFill="1" applyBorder="1" applyProtection="1"/>
    <xf numFmtId="0" fontId="8" fillId="7" borderId="0" xfId="0" applyFont="1" applyFill="1" applyBorder="1" applyProtection="1"/>
    <xf numFmtId="0" fontId="8" fillId="7" borderId="30" xfId="0" applyFont="1" applyFill="1" applyBorder="1" applyProtection="1"/>
    <xf numFmtId="0" fontId="8" fillId="7" borderId="9" xfId="0" applyFont="1" applyFill="1" applyBorder="1" applyAlignment="1" applyProtection="1">
      <alignment horizontal="right"/>
    </xf>
    <xf numFmtId="0" fontId="8" fillId="7" borderId="33" xfId="0" applyFont="1" applyFill="1" applyBorder="1" applyAlignment="1" applyProtection="1"/>
    <xf numFmtId="0" fontId="8" fillId="7" borderId="19" xfId="0" applyFont="1" applyFill="1" applyBorder="1" applyAlignment="1" applyProtection="1"/>
    <xf numFmtId="0" fontId="8" fillId="7" borderId="34" xfId="0" applyFont="1" applyFill="1" applyBorder="1" applyAlignment="1" applyProtection="1"/>
    <xf numFmtId="0" fontId="8" fillId="7" borderId="30" xfId="0" applyFont="1" applyFill="1" applyBorder="1" applyAlignment="1" applyProtection="1"/>
    <xf numFmtId="0" fontId="8" fillId="7" borderId="35" xfId="0" applyFont="1" applyFill="1" applyBorder="1" applyAlignment="1" applyProtection="1"/>
    <xf numFmtId="0" fontId="8" fillId="7" borderId="0" xfId="0" applyFont="1" applyFill="1" applyBorder="1" applyAlignment="1" applyProtection="1"/>
    <xf numFmtId="0" fontId="0" fillId="7" borderId="0" xfId="0" applyFill="1" applyBorder="1" applyProtection="1"/>
    <xf numFmtId="0" fontId="8" fillId="7" borderId="14" xfId="0" applyFont="1" applyFill="1" applyBorder="1" applyAlignment="1" applyProtection="1"/>
    <xf numFmtId="0" fontId="8" fillId="7" borderId="36" xfId="0" applyFont="1" applyFill="1" applyBorder="1" applyAlignment="1" applyProtection="1"/>
    <xf numFmtId="0" fontId="13" fillId="4" borderId="0" xfId="0" applyFont="1" applyFill="1" applyAlignment="1" applyProtection="1">
      <alignment horizontal="center" vertical="center"/>
    </xf>
    <xf numFmtId="0" fontId="13" fillId="7" borderId="35" xfId="0" applyFont="1" applyFill="1" applyBorder="1" applyAlignment="1" applyProtection="1">
      <alignment horizontal="center" vertical="center"/>
    </xf>
    <xf numFmtId="0" fontId="13" fillId="7" borderId="0" xfId="0" applyFont="1" applyFill="1" applyBorder="1" applyAlignment="1" applyProtection="1">
      <alignment horizontal="center" vertical="center"/>
    </xf>
    <xf numFmtId="0" fontId="13" fillId="7" borderId="30" xfId="0" applyFont="1" applyFill="1" applyBorder="1" applyAlignment="1" applyProtection="1">
      <alignment horizontal="center" vertical="center"/>
    </xf>
    <xf numFmtId="0" fontId="13" fillId="7" borderId="0" xfId="0" applyFont="1" applyFill="1" applyAlignment="1" applyProtection="1">
      <alignment horizontal="center" vertical="center"/>
    </xf>
    <xf numFmtId="0" fontId="13" fillId="5" borderId="0" xfId="0" applyFont="1" applyFill="1" applyAlignment="1" applyProtection="1">
      <alignment horizontal="center" vertical="center"/>
    </xf>
    <xf numFmtId="0" fontId="13" fillId="9" borderId="0" xfId="0" applyFont="1" applyFill="1" applyAlignment="1" applyProtection="1">
      <alignment horizontal="center" vertical="center"/>
    </xf>
    <xf numFmtId="0" fontId="13" fillId="7" borderId="36" xfId="0" applyFont="1" applyFill="1" applyBorder="1" applyAlignment="1" applyProtection="1">
      <alignment horizontal="center" vertical="center"/>
    </xf>
    <xf numFmtId="0" fontId="8" fillId="10" borderId="17" xfId="0" applyFont="1" applyFill="1" applyBorder="1" applyProtection="1"/>
    <xf numFmtId="0" fontId="8" fillId="10" borderId="18" xfId="0" applyFont="1" applyFill="1" applyBorder="1" applyProtection="1"/>
    <xf numFmtId="0" fontId="8" fillId="10" borderId="20" xfId="0" applyFont="1" applyFill="1" applyBorder="1" applyProtection="1"/>
    <xf numFmtId="0" fontId="8" fillId="10" borderId="11" xfId="0" applyFont="1" applyFill="1" applyBorder="1" applyProtection="1"/>
    <xf numFmtId="0" fontId="8" fillId="10" borderId="9" xfId="0" applyFont="1" applyFill="1" applyBorder="1" applyProtection="1"/>
    <xf numFmtId="0" fontId="8" fillId="10" borderId="14" xfId="0" applyFont="1" applyFill="1" applyBorder="1" applyProtection="1"/>
    <xf numFmtId="0" fontId="8" fillId="10" borderId="30" xfId="0" applyFont="1" applyFill="1" applyBorder="1" applyProtection="1"/>
    <xf numFmtId="0" fontId="8" fillId="10" borderId="6" xfId="0" applyFont="1" applyFill="1" applyBorder="1" applyProtection="1"/>
    <xf numFmtId="0" fontId="8" fillId="10" borderId="13" xfId="0" applyFont="1" applyFill="1" applyBorder="1" applyProtection="1"/>
    <xf numFmtId="0" fontId="8" fillId="10" borderId="12" xfId="0" applyFont="1" applyFill="1" applyBorder="1" applyProtection="1"/>
    <xf numFmtId="0" fontId="8" fillId="10" borderId="36" xfId="0" applyFont="1" applyFill="1" applyBorder="1" applyProtection="1"/>
    <xf numFmtId="0" fontId="8" fillId="10" borderId="37" xfId="0" applyFont="1" applyFill="1" applyBorder="1" applyProtection="1"/>
    <xf numFmtId="0" fontId="8" fillId="10" borderId="5" xfId="0" applyFont="1" applyFill="1" applyBorder="1" applyProtection="1"/>
    <xf numFmtId="0" fontId="8" fillId="7" borderId="38" xfId="0" applyFont="1" applyFill="1" applyBorder="1" applyProtection="1"/>
    <xf numFmtId="0" fontId="8" fillId="5" borderId="0" xfId="0" applyFont="1" applyFill="1" applyAlignment="1" applyProtection="1">
      <alignment horizontal="center"/>
    </xf>
    <xf numFmtId="0" fontId="8" fillId="4" borderId="0" xfId="0" applyFont="1" applyFill="1" applyAlignment="1" applyProtection="1">
      <alignment horizontal="center"/>
    </xf>
    <xf numFmtId="0" fontId="8" fillId="3" borderId="0" xfId="0" applyFont="1" applyFill="1" applyProtection="1"/>
    <xf numFmtId="0" fontId="8" fillId="0" borderId="30" xfId="0" applyFont="1" applyFill="1" applyBorder="1" applyProtection="1"/>
    <xf numFmtId="0" fontId="8" fillId="10" borderId="18" xfId="0" applyFont="1" applyFill="1" applyBorder="1" applyAlignment="1" applyProtection="1"/>
    <xf numFmtId="0" fontId="8" fillId="10" borderId="0" xfId="0" applyFont="1" applyFill="1" applyBorder="1" applyAlignment="1" applyProtection="1"/>
    <xf numFmtId="0" fontId="8" fillId="10" borderId="14" xfId="0" applyFont="1" applyFill="1" applyBorder="1" applyAlignment="1" applyProtection="1"/>
    <xf numFmtId="0" fontId="8" fillId="10" borderId="31" xfId="0" applyFont="1" applyFill="1" applyBorder="1" applyProtection="1"/>
    <xf numFmtId="0" fontId="8" fillId="10" borderId="2" xfId="0" applyFont="1" applyFill="1" applyBorder="1" applyProtection="1"/>
    <xf numFmtId="0" fontId="8" fillId="10" borderId="32" xfId="0" applyFont="1" applyFill="1" applyBorder="1" applyProtection="1"/>
    <xf numFmtId="0" fontId="8" fillId="7" borderId="39" xfId="0" applyFont="1" applyFill="1" applyBorder="1" applyProtection="1"/>
    <xf numFmtId="0" fontId="8" fillId="7" borderId="2" xfId="0" applyFont="1" applyFill="1" applyBorder="1" applyProtection="1"/>
    <xf numFmtId="0" fontId="8" fillId="7" borderId="32" xfId="0" applyFont="1" applyFill="1" applyBorder="1" applyProtection="1"/>
    <xf numFmtId="0" fontId="0" fillId="7" borderId="0" xfId="0" applyFill="1" applyBorder="1" applyProtection="1">
      <protection locked="0"/>
    </xf>
    <xf numFmtId="0" fontId="0" fillId="0" borderId="16" xfId="0" applyFill="1" applyBorder="1" applyProtection="1">
      <protection locked="0"/>
    </xf>
    <xf numFmtId="0" fontId="0" fillId="3" borderId="16" xfId="0" applyNumberFormat="1" applyFill="1" applyBorder="1" applyProtection="1">
      <protection locked="0"/>
    </xf>
    <xf numFmtId="1" fontId="0" fillId="3" borderId="16" xfId="0" applyNumberFormat="1" applyFill="1" applyBorder="1" applyProtection="1">
      <protection locked="0"/>
    </xf>
    <xf numFmtId="1" fontId="0" fillId="7" borderId="16" xfId="0" applyNumberFormat="1" applyFill="1" applyBorder="1" applyProtection="1">
      <protection locked="0"/>
    </xf>
    <xf numFmtId="1" fontId="0" fillId="0" borderId="16" xfId="0" applyNumberFormat="1" applyFill="1" applyBorder="1" applyProtection="1">
      <protection locked="0"/>
    </xf>
    <xf numFmtId="1" fontId="7" fillId="0" borderId="16" xfId="0" applyNumberFormat="1" applyFont="1" applyFill="1" applyBorder="1" applyAlignment="1" applyProtection="1">
      <alignment horizontal="right"/>
      <protection locked="0"/>
    </xf>
    <xf numFmtId="10" fontId="0" fillId="3" borderId="16" xfId="0" applyNumberFormat="1" applyFill="1" applyBorder="1" applyProtection="1">
      <protection locked="0"/>
    </xf>
    <xf numFmtId="164" fontId="13" fillId="4" borderId="11" xfId="0" applyNumberFormat="1" applyFont="1" applyFill="1" applyBorder="1" applyAlignment="1" applyProtection="1">
      <alignment horizontal="right" wrapText="1"/>
      <protection locked="0"/>
    </xf>
    <xf numFmtId="0" fontId="8" fillId="0" borderId="11" xfId="0" applyFont="1" applyBorder="1" applyAlignment="1" applyProtection="1">
      <protection locked="0"/>
    </xf>
    <xf numFmtId="0" fontId="7" fillId="0" borderId="14" xfId="0" applyFont="1" applyBorder="1" applyAlignment="1" applyProtection="1">
      <alignment horizontal="left"/>
      <protection locked="0"/>
    </xf>
    <xf numFmtId="0" fontId="7" fillId="0" borderId="14" xfId="0" applyFont="1" applyBorder="1" applyAlignment="1" applyProtection="1">
      <protection locked="0"/>
    </xf>
    <xf numFmtId="166" fontId="7" fillId="0" borderId="0" xfId="0" applyNumberFormat="1" applyFont="1" applyFill="1" applyBorder="1" applyAlignment="1" applyProtection="1">
      <protection locked="0"/>
    </xf>
    <xf numFmtId="164" fontId="7" fillId="0" borderId="0" xfId="0" applyNumberFormat="1" applyFont="1" applyFill="1" applyBorder="1" applyAlignment="1" applyProtection="1"/>
    <xf numFmtId="164" fontId="7" fillId="0" borderId="0" xfId="0" applyNumberFormat="1" applyFont="1" applyFill="1" applyBorder="1" applyAlignment="1" applyProtection="1">
      <alignment horizontal="center" wrapText="1"/>
      <protection locked="0"/>
    </xf>
    <xf numFmtId="165" fontId="8" fillId="2" borderId="6" xfId="12" applyNumberFormat="1" applyFont="1" applyFill="1" applyBorder="1" applyProtection="1">
      <protection locked="0"/>
    </xf>
    <xf numFmtId="0" fontId="13" fillId="7" borderId="13" xfId="0" applyFont="1" applyFill="1" applyBorder="1" applyAlignment="1" applyProtection="1">
      <alignment horizontal="left"/>
      <protection locked="0"/>
    </xf>
    <xf numFmtId="0" fontId="13" fillId="7" borderId="14" xfId="0" applyFont="1" applyFill="1" applyBorder="1" applyAlignment="1" applyProtection="1">
      <alignment horizontal="left"/>
      <protection locked="0"/>
    </xf>
    <xf numFmtId="0" fontId="8" fillId="7" borderId="11" xfId="0" applyFont="1" applyFill="1" applyBorder="1" applyProtection="1">
      <protection locked="0"/>
    </xf>
    <xf numFmtId="0" fontId="13" fillId="7" borderId="11" xfId="0" applyFont="1" applyFill="1" applyBorder="1" applyAlignment="1" applyProtection="1">
      <alignment horizontal="left"/>
      <protection locked="0"/>
    </xf>
    <xf numFmtId="0" fontId="7" fillId="7" borderId="11" xfId="0" applyFont="1" applyFill="1" applyBorder="1" applyAlignment="1" applyProtection="1">
      <protection locked="0"/>
    </xf>
    <xf numFmtId="164" fontId="13" fillId="7" borderId="11" xfId="0" applyNumberFormat="1" applyFont="1" applyFill="1" applyBorder="1" applyAlignment="1" applyProtection="1">
      <alignment horizontal="right" wrapText="1"/>
      <protection locked="0"/>
    </xf>
    <xf numFmtId="167" fontId="13" fillId="7" borderId="10" xfId="0" applyNumberFormat="1" applyFont="1" applyFill="1" applyBorder="1" applyAlignment="1" applyProtection="1">
      <alignment horizontal="right"/>
      <protection locked="0"/>
    </xf>
    <xf numFmtId="0" fontId="0" fillId="7" borderId="15" xfId="0" applyFill="1" applyBorder="1" applyAlignment="1" applyProtection="1">
      <alignment horizontal="right"/>
      <protection locked="0"/>
    </xf>
    <xf numFmtId="167" fontId="13" fillId="7" borderId="16" xfId="0" applyNumberFormat="1" applyFont="1" applyFill="1" applyBorder="1" applyProtection="1">
      <protection locked="0"/>
    </xf>
    <xf numFmtId="0" fontId="8" fillId="4" borderId="18" xfId="0" applyFont="1" applyFill="1" applyBorder="1" applyProtection="1">
      <protection locked="0"/>
    </xf>
    <xf numFmtId="0" fontId="8" fillId="4" borderId="11" xfId="0" applyFont="1" applyFill="1" applyBorder="1" applyAlignment="1" applyProtection="1">
      <protection locked="0"/>
    </xf>
    <xf numFmtId="0" fontId="8" fillId="7" borderId="10" xfId="0" applyFont="1" applyFill="1" applyBorder="1" applyProtection="1">
      <protection locked="0"/>
    </xf>
    <xf numFmtId="0" fontId="28" fillId="7" borderId="11" xfId="0" applyFont="1" applyFill="1" applyBorder="1" applyAlignment="1" applyProtection="1">
      <alignment horizontal="right"/>
      <protection locked="0"/>
    </xf>
    <xf numFmtId="0" fontId="30" fillId="7" borderId="11" xfId="0" applyFont="1" applyFill="1" applyBorder="1" applyAlignment="1"/>
    <xf numFmtId="0" fontId="30" fillId="7" borderId="15" xfId="0" applyFont="1" applyFill="1" applyBorder="1" applyAlignment="1"/>
    <xf numFmtId="167" fontId="13" fillId="4" borderId="21" xfId="0" applyNumberFormat="1" applyFont="1" applyFill="1" applyBorder="1" applyProtection="1">
      <protection locked="0"/>
    </xf>
    <xf numFmtId="0" fontId="8" fillId="0" borderId="0" xfId="0" applyFont="1" applyFill="1" applyBorder="1" applyAlignment="1" applyProtection="1">
      <alignment horizontal="left" wrapText="1"/>
      <protection locked="0"/>
    </xf>
    <xf numFmtId="0" fontId="36" fillId="7" borderId="0" xfId="0" applyFont="1" applyFill="1"/>
    <xf numFmtId="0" fontId="35" fillId="7" borderId="0" xfId="0" applyFont="1" applyFill="1" applyProtection="1"/>
    <xf numFmtId="0" fontId="36" fillId="0" borderId="0" xfId="0" applyFont="1"/>
    <xf numFmtId="0" fontId="35" fillId="7" borderId="0" xfId="0" applyFont="1" applyFill="1"/>
    <xf numFmtId="0" fontId="3" fillId="0" borderId="0" xfId="0" applyFont="1" applyBorder="1" applyProtection="1">
      <protection locked="0"/>
    </xf>
    <xf numFmtId="0" fontId="2" fillId="0" borderId="0" xfId="0" applyFont="1" applyBorder="1" applyProtection="1">
      <protection locked="0"/>
    </xf>
    <xf numFmtId="0" fontId="2" fillId="0" borderId="0" xfId="0" applyFont="1" applyFill="1" applyBorder="1" applyProtection="1">
      <protection locked="0"/>
    </xf>
    <xf numFmtId="0" fontId="2" fillId="0" borderId="0" xfId="0" applyFont="1" applyAlignment="1" applyProtection="1">
      <protection locked="0"/>
    </xf>
    <xf numFmtId="0" fontId="41" fillId="0" borderId="0" xfId="11" applyFont="1"/>
    <xf numFmtId="0" fontId="41" fillId="0" borderId="0" xfId="11" applyFont="1" applyFill="1"/>
    <xf numFmtId="0" fontId="42" fillId="0" borderId="0" xfId="11" applyFont="1" applyFill="1"/>
    <xf numFmtId="0" fontId="42" fillId="0" borderId="0" xfId="11" applyFont="1"/>
    <xf numFmtId="0" fontId="43" fillId="0" borderId="0" xfId="11" applyFont="1" applyFill="1"/>
    <xf numFmtId="0" fontId="43" fillId="0" borderId="0" xfId="11" applyFont="1"/>
    <xf numFmtId="0" fontId="41" fillId="0" borderId="40" xfId="11" applyFont="1" applyFill="1" applyBorder="1"/>
    <xf numFmtId="0" fontId="42" fillId="0" borderId="41" xfId="11" applyFont="1" applyFill="1" applyBorder="1" applyAlignment="1">
      <alignment horizontal="centerContinuous"/>
    </xf>
    <xf numFmtId="0" fontId="42" fillId="0" borderId="19" xfId="11" applyFont="1" applyFill="1" applyBorder="1" applyAlignment="1">
      <alignment horizontal="centerContinuous"/>
    </xf>
    <xf numFmtId="0" fontId="41" fillId="0" borderId="34" xfId="11" applyFont="1" applyFill="1" applyBorder="1" applyAlignment="1">
      <alignment horizontal="centerContinuous"/>
    </xf>
    <xf numFmtId="0" fontId="41" fillId="0" borderId="6" xfId="11" applyFont="1" applyBorder="1"/>
    <xf numFmtId="0" fontId="41" fillId="0" borderId="40" xfId="11" applyFont="1" applyBorder="1"/>
    <xf numFmtId="0" fontId="42" fillId="0" borderId="41" xfId="11" applyFont="1" applyBorder="1" applyAlignment="1">
      <alignment horizontal="centerContinuous"/>
    </xf>
    <xf numFmtId="0" fontId="42" fillId="0" borderId="19" xfId="11" applyFont="1" applyBorder="1" applyAlignment="1">
      <alignment horizontal="centerContinuous"/>
    </xf>
    <xf numFmtId="0" fontId="41" fillId="0" borderId="34" xfId="11" applyFont="1" applyBorder="1" applyAlignment="1">
      <alignment horizontal="centerContinuous"/>
    </xf>
    <xf numFmtId="0" fontId="41" fillId="0" borderId="33" xfId="11" applyFont="1" applyBorder="1"/>
    <xf numFmtId="0" fontId="41" fillId="0" borderId="19" xfId="11" applyFont="1" applyFill="1" applyBorder="1"/>
    <xf numFmtId="0" fontId="41" fillId="0" borderId="35" xfId="11" applyFont="1" applyFill="1" applyBorder="1"/>
    <xf numFmtId="0" fontId="41" fillId="0" borderId="3" xfId="11" applyFont="1" applyFill="1" applyBorder="1"/>
    <xf numFmtId="0" fontId="41" fillId="0" borderId="34" xfId="11" applyFont="1" applyFill="1" applyBorder="1"/>
    <xf numFmtId="0" fontId="41" fillId="0" borderId="19" xfId="11" applyFont="1" applyBorder="1"/>
    <xf numFmtId="0" fontId="41" fillId="0" borderId="35" xfId="11" applyFont="1" applyBorder="1"/>
    <xf numFmtId="0" fontId="41" fillId="0" borderId="3" xfId="11" applyFont="1" applyBorder="1"/>
    <xf numFmtId="0" fontId="41" fillId="0" borderId="34" xfId="11" applyFont="1" applyBorder="1"/>
    <xf numFmtId="0" fontId="42" fillId="0" borderId="35" xfId="11" applyFont="1" applyFill="1" applyBorder="1"/>
    <xf numFmtId="0" fontId="41" fillId="0" borderId="12" xfId="11" applyFont="1" applyFill="1" applyBorder="1"/>
    <xf numFmtId="0" fontId="41" fillId="0" borderId="17" xfId="11" applyFont="1" applyFill="1" applyBorder="1" applyAlignment="1">
      <alignment horizontal="center"/>
    </xf>
    <xf numFmtId="0" fontId="41" fillId="0" borderId="42" xfId="11" applyFont="1" applyFill="1" applyBorder="1" applyAlignment="1">
      <alignment horizontal="center"/>
    </xf>
    <xf numFmtId="0" fontId="42" fillId="0" borderId="35" xfId="11" applyFont="1" applyBorder="1"/>
    <xf numFmtId="0" fontId="41" fillId="0" borderId="12" xfId="11" applyFont="1" applyBorder="1"/>
    <xf numFmtId="0" fontId="41" fillId="0" borderId="17" xfId="11" applyFont="1" applyBorder="1" applyAlignment="1">
      <alignment horizontal="center"/>
    </xf>
    <xf numFmtId="0" fontId="41" fillId="0" borderId="42" xfId="11" applyFont="1" applyBorder="1" applyAlignment="1">
      <alignment horizontal="center"/>
    </xf>
    <xf numFmtId="0" fontId="41" fillId="0" borderId="26" xfId="11" applyFont="1" applyBorder="1"/>
    <xf numFmtId="0" fontId="41" fillId="0" borderId="18" xfId="11" applyFont="1" applyFill="1" applyBorder="1"/>
    <xf numFmtId="0" fontId="41" fillId="0" borderId="26" xfId="11" applyFont="1" applyFill="1" applyBorder="1" applyAlignment="1">
      <alignment horizontal="left"/>
    </xf>
    <xf numFmtId="0" fontId="41" fillId="0" borderId="17" xfId="11" applyFont="1" applyFill="1" applyBorder="1"/>
    <xf numFmtId="0" fontId="41" fillId="0" borderId="42" xfId="11" applyFont="1" applyFill="1" applyBorder="1"/>
    <xf numFmtId="0" fontId="41" fillId="0" borderId="18" xfId="11" applyFont="1" applyBorder="1"/>
    <xf numFmtId="0" fontId="43" fillId="0" borderId="18" xfId="11" applyFont="1" applyBorder="1"/>
    <xf numFmtId="0" fontId="41" fillId="0" borderId="26" xfId="11" applyFont="1" applyBorder="1" applyAlignment="1">
      <alignment horizontal="left"/>
    </xf>
    <xf numFmtId="0" fontId="41" fillId="0" borderId="17" xfId="11" applyFont="1" applyBorder="1"/>
    <xf numFmtId="0" fontId="41" fillId="0" borderId="42" xfId="11" applyFont="1" applyBorder="1"/>
    <xf numFmtId="0" fontId="42" fillId="0" borderId="39" xfId="11" applyFont="1" applyFill="1" applyBorder="1"/>
    <xf numFmtId="0" fontId="41" fillId="0" borderId="23" xfId="11" applyFont="1" applyFill="1" applyBorder="1"/>
    <xf numFmtId="0" fontId="41" fillId="0" borderId="7" xfId="11" applyFont="1" applyFill="1" applyBorder="1"/>
    <xf numFmtId="0" fontId="41" fillId="0" borderId="43" xfId="11" applyFont="1" applyFill="1" applyBorder="1"/>
    <xf numFmtId="0" fontId="42" fillId="0" borderId="39" xfId="11" applyFont="1" applyBorder="1"/>
    <xf numFmtId="0" fontId="41" fillId="0" borderId="23" xfId="11" applyFont="1" applyBorder="1"/>
    <xf numFmtId="0" fontId="41" fillId="0" borderId="7" xfId="11" applyFont="1" applyBorder="1"/>
    <xf numFmtId="0" fontId="41" fillId="0" borderId="43" xfId="11" applyFont="1" applyBorder="1"/>
    <xf numFmtId="0" fontId="41" fillId="0" borderId="26" xfId="11" quotePrefix="1" applyFont="1" applyBorder="1"/>
    <xf numFmtId="0" fontId="41" fillId="0" borderId="0" xfId="11" applyFont="1" applyFill="1" applyBorder="1"/>
    <xf numFmtId="0" fontId="42" fillId="0" borderId="17" xfId="11" applyFont="1" applyFill="1" applyBorder="1" applyAlignment="1">
      <alignment horizontal="center"/>
    </xf>
    <xf numFmtId="0" fontId="42" fillId="0" borderId="42" xfId="11" applyFont="1" applyFill="1" applyBorder="1" applyAlignment="1">
      <alignment horizontal="center"/>
    </xf>
    <xf numFmtId="0" fontId="42" fillId="0" borderId="17" xfId="11" applyFont="1" applyFill="1" applyBorder="1"/>
    <xf numFmtId="0" fontId="42" fillId="0" borderId="42" xfId="11" applyFont="1" applyFill="1" applyBorder="1"/>
    <xf numFmtId="0" fontId="41" fillId="0" borderId="0" xfId="11" applyFont="1" applyBorder="1"/>
    <xf numFmtId="0" fontId="42" fillId="0" borderId="17" xfId="11" applyFont="1" applyBorder="1"/>
    <xf numFmtId="0" fontId="42" fillId="0" borderId="42" xfId="11" applyFont="1" applyBorder="1"/>
    <xf numFmtId="0" fontId="42" fillId="0" borderId="17" xfId="11" applyFont="1" applyBorder="1" applyAlignment="1">
      <alignment horizontal="center"/>
    </xf>
    <xf numFmtId="0" fontId="42" fillId="0" borderId="42" xfId="11" applyFont="1" applyBorder="1" applyAlignment="1">
      <alignment horizontal="center"/>
    </xf>
    <xf numFmtId="0" fontId="41" fillId="0" borderId="6" xfId="11" applyFont="1" applyFill="1" applyBorder="1"/>
    <xf numFmtId="0" fontId="42" fillId="0" borderId="5" xfId="11" applyFont="1" applyFill="1" applyBorder="1" applyAlignment="1">
      <alignment horizontal="center"/>
    </xf>
    <xf numFmtId="0" fontId="45" fillId="0" borderId="37" xfId="11" applyFont="1" applyFill="1" applyBorder="1" applyAlignment="1">
      <alignment horizontal="center"/>
    </xf>
    <xf numFmtId="0" fontId="42" fillId="0" borderId="6" xfId="11" applyFont="1" applyFill="1" applyBorder="1"/>
    <xf numFmtId="0" fontId="45" fillId="0" borderId="37" xfId="11" applyFont="1" applyFill="1" applyBorder="1"/>
    <xf numFmtId="0" fontId="42" fillId="0" borderId="6" xfId="11" applyFont="1" applyBorder="1"/>
    <xf numFmtId="0" fontId="45" fillId="0" borderId="37" xfId="11" applyFont="1" applyBorder="1"/>
    <xf numFmtId="0" fontId="42" fillId="0" borderId="6" xfId="11" applyFont="1" applyBorder="1" applyAlignment="1">
      <alignment horizontal="center"/>
    </xf>
    <xf numFmtId="0" fontId="45" fillId="0" borderId="37" xfId="11" applyFont="1" applyBorder="1" applyAlignment="1">
      <alignment horizontal="center"/>
    </xf>
    <xf numFmtId="0" fontId="42" fillId="0" borderId="6" xfId="11" applyFont="1" applyFill="1" applyBorder="1" applyAlignment="1">
      <alignment horizontal="center"/>
    </xf>
    <xf numFmtId="0" fontId="42" fillId="0" borderId="37" xfId="11" applyFont="1" applyFill="1" applyBorder="1" applyAlignment="1">
      <alignment horizontal="center"/>
    </xf>
    <xf numFmtId="0" fontId="42" fillId="0" borderId="37" xfId="11" applyFont="1" applyBorder="1" applyAlignment="1">
      <alignment horizontal="center"/>
    </xf>
    <xf numFmtId="0" fontId="43" fillId="0" borderId="18" xfId="11" applyFont="1" applyFill="1" applyBorder="1" applyAlignment="1">
      <alignment horizontal="left"/>
    </xf>
    <xf numFmtId="0" fontId="41" fillId="0" borderId="15" xfId="11" applyFont="1" applyFill="1" applyBorder="1"/>
    <xf numFmtId="3" fontId="43" fillId="3" borderId="17" xfId="11" applyNumberFormat="1" applyFont="1" applyFill="1" applyBorder="1" applyProtection="1">
      <protection locked="0"/>
    </xf>
    <xf numFmtId="168" fontId="42" fillId="0" borderId="42" xfId="11" applyNumberFormat="1" applyFont="1" applyFill="1" applyBorder="1"/>
    <xf numFmtId="0" fontId="41" fillId="0" borderId="15" xfId="11" applyFont="1" applyBorder="1"/>
    <xf numFmtId="3" fontId="42" fillId="0" borderId="42" xfId="11" applyNumberFormat="1" applyFont="1" applyFill="1" applyBorder="1"/>
    <xf numFmtId="3" fontId="42" fillId="0" borderId="42" xfId="11" applyNumberFormat="1" applyFont="1" applyBorder="1"/>
    <xf numFmtId="0" fontId="43" fillId="0" borderId="18" xfId="11" applyFont="1" applyFill="1" applyBorder="1"/>
    <xf numFmtId="3" fontId="43" fillId="0" borderId="17" xfId="11" applyNumberFormat="1" applyFont="1" applyBorder="1"/>
    <xf numFmtId="0" fontId="43" fillId="0" borderId="18" xfId="11" applyFont="1" applyFill="1" applyBorder="1" applyAlignment="1" applyProtection="1">
      <alignment horizontal="left"/>
      <protection locked="0"/>
    </xf>
    <xf numFmtId="0" fontId="43" fillId="0" borderId="18" xfId="11" applyFont="1" applyFill="1" applyBorder="1" applyProtection="1">
      <protection locked="0"/>
    </xf>
    <xf numFmtId="0" fontId="42" fillId="0" borderId="18" xfId="11" applyFont="1" applyFill="1" applyBorder="1" applyAlignment="1" applyProtection="1">
      <alignment horizontal="center"/>
      <protection locked="0"/>
    </xf>
    <xf numFmtId="0" fontId="42" fillId="0" borderId="18" xfId="11" applyFont="1" applyFill="1" applyBorder="1" applyProtection="1">
      <protection locked="0"/>
    </xf>
    <xf numFmtId="3" fontId="43" fillId="0" borderId="18" xfId="11" applyNumberFormat="1" applyFont="1" applyBorder="1"/>
    <xf numFmtId="3" fontId="46" fillId="3" borderId="17" xfId="11" applyNumberFormat="1" applyFont="1" applyFill="1" applyBorder="1" applyProtection="1">
      <protection locked="0"/>
    </xf>
    <xf numFmtId="3" fontId="47" fillId="0" borderId="42" xfId="11" applyNumberFormat="1" applyFont="1" applyBorder="1"/>
    <xf numFmtId="3" fontId="43" fillId="0" borderId="11" xfId="11" applyNumberFormat="1" applyFont="1" applyBorder="1"/>
    <xf numFmtId="3" fontId="46" fillId="0" borderId="17" xfId="11" applyNumberFormat="1" applyFont="1" applyBorder="1"/>
    <xf numFmtId="3" fontId="47" fillId="3" borderId="42" xfId="11" applyNumberFormat="1" applyFont="1" applyFill="1" applyBorder="1"/>
    <xf numFmtId="3" fontId="43" fillId="11" borderId="17" xfId="11" applyNumberFormat="1" applyFont="1" applyFill="1" applyBorder="1"/>
    <xf numFmtId="3" fontId="42" fillId="11" borderId="42" xfId="11" applyNumberFormat="1" applyFont="1" applyFill="1" applyBorder="1"/>
    <xf numFmtId="0" fontId="42" fillId="0" borderId="18" xfId="11" applyFont="1" applyFill="1" applyBorder="1"/>
    <xf numFmtId="0" fontId="41" fillId="11" borderId="6" xfId="11" applyFont="1" applyFill="1" applyBorder="1"/>
    <xf numFmtId="0" fontId="42" fillId="0" borderId="18" xfId="11" applyFont="1" applyBorder="1"/>
    <xf numFmtId="3" fontId="43" fillId="0" borderId="17" xfId="11" applyNumberFormat="1" applyFont="1" applyFill="1" applyBorder="1" applyProtection="1">
      <protection locked="0"/>
    </xf>
    <xf numFmtId="165" fontId="43" fillId="0" borderId="18" xfId="11" applyNumberFormat="1" applyFont="1" applyFill="1" applyBorder="1"/>
    <xf numFmtId="3" fontId="43" fillId="0" borderId="20" xfId="11" applyNumberFormat="1" applyFont="1" applyFill="1" applyBorder="1"/>
    <xf numFmtId="165" fontId="43" fillId="0" borderId="18" xfId="11" applyNumberFormat="1" applyFont="1" applyBorder="1"/>
    <xf numFmtId="165" fontId="43" fillId="0" borderId="11" xfId="11" applyNumberFormat="1" applyFont="1" applyFill="1" applyBorder="1"/>
    <xf numFmtId="3" fontId="43" fillId="0" borderId="15" xfId="11" applyNumberFormat="1" applyFont="1" applyFill="1" applyBorder="1"/>
    <xf numFmtId="165" fontId="43" fillId="0" borderId="11" xfId="11" applyNumberFormat="1" applyFont="1" applyBorder="1"/>
    <xf numFmtId="3" fontId="43" fillId="0" borderId="15" xfId="11" applyNumberFormat="1" applyFont="1" applyBorder="1"/>
    <xf numFmtId="0" fontId="43" fillId="0" borderId="11" xfId="11" applyFont="1" applyFill="1" applyBorder="1"/>
    <xf numFmtId="0" fontId="43" fillId="0" borderId="11" xfId="11" applyFont="1" applyBorder="1"/>
    <xf numFmtId="0" fontId="41" fillId="0" borderId="18" xfId="11" quotePrefix="1" applyFont="1" applyFill="1" applyBorder="1" applyAlignment="1">
      <alignment horizontal="left"/>
    </xf>
    <xf numFmtId="0" fontId="41" fillId="0" borderId="18" xfId="11" quotePrefix="1" applyFont="1" applyBorder="1" applyAlignment="1">
      <alignment horizontal="left"/>
    </xf>
    <xf numFmtId="3" fontId="42" fillId="3" borderId="42" xfId="11" applyNumberFormat="1" applyFont="1" applyFill="1" applyBorder="1"/>
    <xf numFmtId="3" fontId="43" fillId="3" borderId="17" xfId="11" applyNumberFormat="1" applyFont="1" applyFill="1" applyBorder="1"/>
    <xf numFmtId="0" fontId="41" fillId="0" borderId="26" xfId="11" quotePrefix="1" applyFont="1" applyBorder="1" applyAlignment="1">
      <alignment horizontal="left"/>
    </xf>
    <xf numFmtId="0" fontId="43" fillId="0" borderId="0" xfId="11" applyFont="1" applyFill="1" applyBorder="1"/>
    <xf numFmtId="3" fontId="43" fillId="0" borderId="9" xfId="11" applyNumberFormat="1" applyFont="1" applyFill="1" applyBorder="1"/>
    <xf numFmtId="0" fontId="43" fillId="0" borderId="0" xfId="11" applyFont="1" applyBorder="1"/>
    <xf numFmtId="0" fontId="41" fillId="0" borderId="35" xfId="11" applyFont="1" applyFill="1" applyBorder="1" applyProtection="1">
      <protection locked="0"/>
    </xf>
    <xf numFmtId="0" fontId="41" fillId="0" borderId="0" xfId="11" applyFont="1" applyFill="1" applyProtection="1">
      <protection locked="0"/>
    </xf>
    <xf numFmtId="0" fontId="43" fillId="0" borderId="0" xfId="11" applyFont="1" applyFill="1" applyProtection="1">
      <protection locked="0"/>
    </xf>
    <xf numFmtId="3" fontId="43" fillId="0" borderId="9" xfId="11" applyNumberFormat="1" applyFont="1" applyFill="1" applyBorder="1" applyProtection="1">
      <protection locked="0"/>
    </xf>
    <xf numFmtId="3" fontId="48" fillId="11" borderId="6" xfId="11" applyNumberFormat="1" applyFont="1" applyFill="1" applyBorder="1"/>
    <xf numFmtId="3" fontId="49" fillId="11" borderId="37" xfId="11" applyNumberFormat="1" applyFont="1" applyFill="1" applyBorder="1"/>
    <xf numFmtId="0" fontId="43" fillId="0" borderId="0" xfId="11" applyFont="1" applyFill="1" applyBorder="1" applyProtection="1">
      <protection locked="0"/>
    </xf>
    <xf numFmtId="3" fontId="43" fillId="11" borderId="6" xfId="11" applyNumberFormat="1" applyFont="1" applyFill="1" applyBorder="1"/>
    <xf numFmtId="3" fontId="42" fillId="11" borderId="37" xfId="11" applyNumberFormat="1" applyFont="1" applyFill="1" applyBorder="1"/>
    <xf numFmtId="0" fontId="42" fillId="0" borderId="0" xfId="11" applyFont="1" applyFill="1" applyProtection="1">
      <protection locked="0"/>
    </xf>
    <xf numFmtId="0" fontId="43" fillId="0" borderId="9" xfId="11" applyFont="1" applyFill="1" applyBorder="1" applyProtection="1">
      <protection locked="0"/>
    </xf>
    <xf numFmtId="0" fontId="48" fillId="11" borderId="6" xfId="11" applyFont="1" applyFill="1" applyBorder="1"/>
    <xf numFmtId="0" fontId="49" fillId="11" borderId="37" xfId="11" applyFont="1" applyFill="1" applyBorder="1"/>
    <xf numFmtId="0" fontId="43" fillId="11" borderId="6" xfId="11" applyFont="1" applyFill="1" applyBorder="1"/>
    <xf numFmtId="0" fontId="42" fillId="11" borderId="37" xfId="11" applyFont="1" applyFill="1" applyBorder="1"/>
    <xf numFmtId="0" fontId="43" fillId="0" borderId="9" xfId="11" applyFont="1" applyFill="1" applyBorder="1"/>
    <xf numFmtId="3" fontId="48" fillId="11" borderId="0" xfId="11" applyNumberFormat="1" applyFont="1" applyFill="1" applyBorder="1"/>
    <xf numFmtId="0" fontId="41" fillId="0" borderId="0" xfId="11" quotePrefix="1" applyFont="1" applyFill="1" applyAlignment="1">
      <alignment horizontal="left"/>
    </xf>
    <xf numFmtId="0" fontId="41" fillId="0" borderId="0" xfId="11" quotePrefix="1" applyFont="1" applyAlignment="1">
      <alignment horizontal="left"/>
    </xf>
    <xf numFmtId="0" fontId="43" fillId="0" borderId="14" xfId="11" applyFont="1" applyFill="1" applyBorder="1"/>
    <xf numFmtId="3" fontId="43" fillId="0" borderId="12" xfId="11" applyNumberFormat="1" applyFont="1" applyFill="1" applyBorder="1"/>
    <xf numFmtId="0" fontId="43" fillId="0" borderId="14" xfId="11" applyFont="1" applyBorder="1"/>
    <xf numFmtId="3" fontId="43" fillId="0" borderId="12" xfId="11" applyNumberFormat="1" applyFont="1" applyBorder="1"/>
    <xf numFmtId="0" fontId="41" fillId="0" borderId="11" xfId="11" applyFont="1" applyFill="1" applyBorder="1"/>
    <xf numFmtId="0" fontId="41" fillId="0" borderId="11" xfId="11" applyFont="1" applyBorder="1"/>
    <xf numFmtId="0" fontId="41" fillId="0" borderId="35" xfId="11" quotePrefix="1" applyFont="1" applyBorder="1"/>
    <xf numFmtId="0" fontId="50" fillId="0" borderId="0" xfId="11" applyFont="1" applyFill="1"/>
    <xf numFmtId="5" fontId="42" fillId="3" borderId="14" xfId="11" applyNumberFormat="1" applyFont="1" applyFill="1" applyBorder="1" applyProtection="1">
      <protection locked="0"/>
    </xf>
    <xf numFmtId="0" fontId="50" fillId="0" borderId="14" xfId="11" applyFont="1" applyFill="1" applyBorder="1"/>
    <xf numFmtId="168" fontId="42" fillId="0" borderId="0" xfId="11" applyNumberFormat="1" applyFont="1" applyFill="1" applyAlignment="1">
      <alignment horizontal="left"/>
    </xf>
    <xf numFmtId="0" fontId="50" fillId="0" borderId="0" xfId="11" applyFont="1"/>
    <xf numFmtId="0" fontId="41" fillId="0" borderId="14" xfId="11" applyFont="1" applyBorder="1"/>
    <xf numFmtId="168" fontId="42" fillId="0" borderId="0" xfId="11" applyNumberFormat="1" applyFont="1" applyAlignment="1">
      <alignment horizontal="left"/>
    </xf>
    <xf numFmtId="5" fontId="42" fillId="0" borderId="14" xfId="11" applyNumberFormat="1" applyFont="1" applyBorder="1"/>
    <xf numFmtId="0" fontId="50" fillId="0" borderId="14" xfId="11" applyFont="1" applyBorder="1"/>
    <xf numFmtId="0" fontId="43" fillId="0" borderId="12" xfId="11" applyFont="1" applyFill="1" applyBorder="1"/>
    <xf numFmtId="0" fontId="41" fillId="0" borderId="18" xfId="11" applyFont="1" applyFill="1" applyBorder="1" applyProtection="1">
      <protection locked="0"/>
    </xf>
    <xf numFmtId="3" fontId="43" fillId="0" borderId="17" xfId="11" applyNumberFormat="1" applyFont="1" applyFill="1" applyBorder="1"/>
    <xf numFmtId="0" fontId="51" fillId="0" borderId="18" xfId="9" applyFont="1" applyFill="1" applyBorder="1" applyAlignment="1" applyProtection="1"/>
    <xf numFmtId="0" fontId="41" fillId="0" borderId="18" xfId="11" applyFont="1" applyFill="1" applyBorder="1" applyAlignment="1">
      <alignment horizontal="right"/>
    </xf>
    <xf numFmtId="168" fontId="43" fillId="0" borderId="20" xfId="2" applyNumberFormat="1" applyFont="1" applyFill="1" applyBorder="1" applyProtection="1">
      <protection locked="0"/>
    </xf>
    <xf numFmtId="0" fontId="41" fillId="0" borderId="18" xfId="11" applyFont="1" applyBorder="1" applyAlignment="1">
      <alignment horizontal="right"/>
    </xf>
    <xf numFmtId="168" fontId="43" fillId="0" borderId="20" xfId="2" applyNumberFormat="1" applyFont="1" applyFill="1" applyBorder="1"/>
    <xf numFmtId="0" fontId="43" fillId="0" borderId="18" xfId="11" applyFont="1" applyFill="1" applyBorder="1" applyAlignment="1">
      <alignment horizontal="right"/>
    </xf>
    <xf numFmtId="168" fontId="43" fillId="0" borderId="15" xfId="2" applyNumberFormat="1" applyFont="1" applyFill="1" applyBorder="1" applyProtection="1">
      <protection locked="0"/>
    </xf>
    <xf numFmtId="0" fontId="43" fillId="0" borderId="18" xfId="11" applyFont="1" applyBorder="1" applyAlignment="1">
      <alignment horizontal="right"/>
    </xf>
    <xf numFmtId="168" fontId="43" fillId="0" borderId="15" xfId="2" applyNumberFormat="1" applyFont="1" applyBorder="1"/>
    <xf numFmtId="0" fontId="43" fillId="3" borderId="16" xfId="11" applyFont="1" applyFill="1" applyBorder="1"/>
    <xf numFmtId="0" fontId="43" fillId="12" borderId="16" xfId="11" applyFont="1" applyFill="1" applyBorder="1"/>
    <xf numFmtId="9" fontId="42" fillId="0" borderId="0" xfId="11" applyNumberFormat="1" applyFont="1" applyFill="1"/>
    <xf numFmtId="164" fontId="50" fillId="0" borderId="0" xfId="11" applyNumberFormat="1" applyFont="1" applyFill="1"/>
    <xf numFmtId="3" fontId="43" fillId="11" borderId="0" xfId="11" applyNumberFormat="1" applyFont="1" applyFill="1" applyBorder="1"/>
    <xf numFmtId="164" fontId="50" fillId="0" borderId="0" xfId="11" applyNumberFormat="1" applyFont="1"/>
    <xf numFmtId="0" fontId="41" fillId="0" borderId="0" xfId="11" applyFont="1" applyFill="1" applyBorder="1" applyAlignment="1">
      <alignment horizontal="right"/>
    </xf>
    <xf numFmtId="168" fontId="43" fillId="3" borderId="9" xfId="2" applyNumberFormat="1" applyFont="1" applyFill="1" applyBorder="1"/>
    <xf numFmtId="0" fontId="41" fillId="0" borderId="0" xfId="11" applyFont="1" applyBorder="1" applyAlignment="1">
      <alignment horizontal="right"/>
    </xf>
    <xf numFmtId="167" fontId="43" fillId="0" borderId="12" xfId="11" applyNumberFormat="1" applyFont="1" applyBorder="1"/>
    <xf numFmtId="3" fontId="42" fillId="0" borderId="6" xfId="11" applyNumberFormat="1" applyFont="1" applyBorder="1"/>
    <xf numFmtId="3" fontId="43" fillId="0" borderId="44" xfId="11" applyNumberFormat="1" applyFont="1" applyFill="1" applyBorder="1"/>
    <xf numFmtId="3" fontId="43" fillId="3" borderId="10" xfId="11" applyNumberFormat="1" applyFont="1" applyFill="1" applyBorder="1"/>
    <xf numFmtId="0" fontId="43" fillId="0" borderId="45" xfId="11" applyFont="1" applyFill="1" applyBorder="1"/>
    <xf numFmtId="0" fontId="43" fillId="0" borderId="45" xfId="11" applyFont="1" applyBorder="1"/>
    <xf numFmtId="3" fontId="43" fillId="0" borderId="44" xfId="11" applyNumberFormat="1" applyFont="1" applyBorder="1"/>
    <xf numFmtId="0" fontId="43" fillId="0" borderId="19" xfId="11" applyFont="1" applyFill="1" applyBorder="1"/>
    <xf numFmtId="0" fontId="42" fillId="0" borderId="34" xfId="11" applyFont="1" applyFill="1" applyBorder="1"/>
    <xf numFmtId="0" fontId="41" fillId="0" borderId="41" xfId="11" applyFont="1" applyBorder="1"/>
    <xf numFmtId="0" fontId="41" fillId="0" borderId="41" xfId="11" applyFont="1" applyFill="1" applyBorder="1" applyProtection="1">
      <protection locked="0"/>
    </xf>
    <xf numFmtId="0" fontId="41" fillId="0" borderId="46" xfId="11" applyFont="1" applyBorder="1"/>
    <xf numFmtId="0" fontId="43" fillId="0" borderId="41" xfId="11" applyFont="1" applyFill="1" applyBorder="1"/>
    <xf numFmtId="0" fontId="43" fillId="0" borderId="2" xfId="11" applyFont="1" applyFill="1" applyBorder="1"/>
    <xf numFmtId="0" fontId="43" fillId="0" borderId="7" xfId="11" applyFont="1" applyFill="1" applyBorder="1"/>
    <xf numFmtId="0" fontId="42" fillId="0" borderId="47" xfId="11" applyFont="1" applyFill="1" applyBorder="1"/>
    <xf numFmtId="0" fontId="43" fillId="0" borderId="41" xfId="11" applyFont="1" applyBorder="1"/>
    <xf numFmtId="0" fontId="43" fillId="0" borderId="46" xfId="11" applyFont="1" applyBorder="1"/>
    <xf numFmtId="0" fontId="42" fillId="0" borderId="47" xfId="11" applyFont="1" applyBorder="1"/>
    <xf numFmtId="3" fontId="43" fillId="0" borderId="41" xfId="11" applyNumberFormat="1" applyFont="1" applyBorder="1"/>
    <xf numFmtId="0" fontId="41" fillId="0" borderId="48" xfId="11" applyFont="1" applyBorder="1"/>
    <xf numFmtId="3" fontId="42" fillId="0" borderId="49" xfId="11" applyNumberFormat="1" applyFont="1" applyFill="1" applyBorder="1"/>
    <xf numFmtId="0" fontId="41" fillId="0" borderId="50" xfId="11" applyFont="1" applyFill="1" applyBorder="1"/>
    <xf numFmtId="3" fontId="41" fillId="0" borderId="51" xfId="11" applyNumberFormat="1" applyFont="1" applyFill="1" applyBorder="1"/>
    <xf numFmtId="3" fontId="42" fillId="0" borderId="49" xfId="11" applyNumberFormat="1" applyFont="1" applyBorder="1"/>
    <xf numFmtId="0" fontId="41" fillId="0" borderId="50" xfId="11" applyFont="1" applyBorder="1"/>
    <xf numFmtId="3" fontId="41" fillId="0" borderId="51" xfId="11" applyNumberFormat="1" applyFont="1" applyBorder="1"/>
    <xf numFmtId="0" fontId="41" fillId="0" borderId="30" xfId="11" applyFont="1" applyFill="1" applyBorder="1"/>
    <xf numFmtId="0" fontId="41" fillId="0" borderId="30" xfId="11" applyFont="1" applyBorder="1"/>
    <xf numFmtId="3" fontId="41" fillId="0" borderId="52" xfId="11" applyNumberFormat="1" applyFont="1" applyFill="1" applyBorder="1"/>
    <xf numFmtId="0" fontId="41" fillId="0" borderId="14" xfId="11" applyFont="1" applyFill="1" applyBorder="1"/>
    <xf numFmtId="0" fontId="41" fillId="0" borderId="36" xfId="11" applyFont="1" applyFill="1" applyBorder="1"/>
    <xf numFmtId="3" fontId="41" fillId="0" borderId="52" xfId="11" applyNumberFormat="1" applyFont="1" applyBorder="1"/>
    <xf numFmtId="0" fontId="41" fillId="0" borderId="36" xfId="11" applyFont="1" applyBorder="1"/>
    <xf numFmtId="3" fontId="53" fillId="0" borderId="35" xfId="11" applyNumberFormat="1" applyFont="1" applyFill="1" applyBorder="1" applyAlignment="1">
      <alignment horizontal="center"/>
    </xf>
    <xf numFmtId="3" fontId="53" fillId="0" borderId="6" xfId="11" applyNumberFormat="1" applyFont="1" applyFill="1" applyBorder="1" applyAlignment="1">
      <alignment horizontal="center"/>
    </xf>
    <xf numFmtId="3" fontId="53" fillId="0" borderId="37" xfId="11" applyNumberFormat="1" applyFont="1" applyFill="1" applyBorder="1" applyAlignment="1">
      <alignment horizontal="center"/>
    </xf>
    <xf numFmtId="3" fontId="53" fillId="0" borderId="35" xfId="11" applyNumberFormat="1" applyFont="1" applyBorder="1" applyAlignment="1">
      <alignment horizontal="center"/>
    </xf>
    <xf numFmtId="3" fontId="53" fillId="0" borderId="6" xfId="11" applyNumberFormat="1" applyFont="1" applyBorder="1" applyAlignment="1">
      <alignment horizontal="center"/>
    </xf>
    <xf numFmtId="3" fontId="53" fillId="0" borderId="37" xfId="11" applyNumberFormat="1" applyFont="1" applyBorder="1" applyAlignment="1">
      <alignment horizontal="center"/>
    </xf>
    <xf numFmtId="0" fontId="41" fillId="0" borderId="37" xfId="11" applyFont="1" applyFill="1" applyBorder="1"/>
    <xf numFmtId="0" fontId="41" fillId="0" borderId="37" xfId="11" applyFont="1" applyBorder="1"/>
    <xf numFmtId="0" fontId="41" fillId="0" borderId="39" xfId="11" applyFont="1" applyBorder="1"/>
    <xf numFmtId="0" fontId="41" fillId="0" borderId="2" xfId="11" applyFont="1" applyBorder="1"/>
    <xf numFmtId="3" fontId="41" fillId="0" borderId="39" xfId="11" applyNumberFormat="1" applyFont="1" applyBorder="1"/>
    <xf numFmtId="3" fontId="41" fillId="0" borderId="7" xfId="11" applyNumberFormat="1" applyFont="1" applyBorder="1"/>
    <xf numFmtId="3" fontId="41" fillId="0" borderId="43" xfId="11" applyNumberFormat="1" applyFont="1" applyBorder="1"/>
    <xf numFmtId="0" fontId="42" fillId="0" borderId="18" xfId="11" quotePrefix="1" applyFont="1" applyBorder="1" applyAlignment="1">
      <alignment horizontal="left"/>
    </xf>
    <xf numFmtId="3" fontId="41" fillId="0" borderId="18" xfId="11" applyNumberFormat="1" applyFont="1" applyBorder="1"/>
    <xf numFmtId="0" fontId="42" fillId="0" borderId="0" xfId="11" quotePrefix="1" applyFont="1" applyBorder="1" applyAlignment="1">
      <alignment horizontal="left"/>
    </xf>
    <xf numFmtId="0" fontId="41" fillId="0" borderId="0" xfId="11" quotePrefix="1" applyFont="1" applyBorder="1" applyAlignment="1">
      <alignment horizontal="left"/>
    </xf>
    <xf numFmtId="3" fontId="41" fillId="0" borderId="0" xfId="11" applyNumberFormat="1" applyFont="1" applyBorder="1"/>
    <xf numFmtId="0" fontId="41" fillId="0" borderId="0" xfId="11" applyFont="1" applyAlignment="1">
      <alignment horizontal="center"/>
    </xf>
    <xf numFmtId="0" fontId="54" fillId="0" borderId="0" xfId="11" applyFont="1"/>
    <xf numFmtId="0" fontId="55" fillId="0" borderId="0" xfId="0" applyFont="1"/>
    <xf numFmtId="0" fontId="13" fillId="13" borderId="34" xfId="0" applyFont="1" applyFill="1" applyBorder="1" applyAlignment="1" applyProtection="1">
      <alignment horizontal="center"/>
      <protection locked="0"/>
    </xf>
    <xf numFmtId="0" fontId="8" fillId="13" borderId="53" xfId="0" applyFont="1" applyFill="1" applyBorder="1" applyAlignment="1" applyProtection="1">
      <alignment horizontal="center"/>
      <protection locked="0"/>
    </xf>
    <xf numFmtId="0" fontId="8" fillId="13" borderId="16" xfId="0" applyFont="1" applyFill="1" applyBorder="1" applyAlignment="1" applyProtection="1">
      <alignment horizontal="center"/>
      <protection locked="0"/>
    </xf>
    <xf numFmtId="0" fontId="8" fillId="13" borderId="10" xfId="0" applyFont="1" applyFill="1" applyBorder="1" applyAlignment="1" applyProtection="1">
      <alignment horizontal="center"/>
      <protection locked="0"/>
    </xf>
    <xf numFmtId="0" fontId="8" fillId="13" borderId="24" xfId="0" applyFont="1" applyFill="1" applyBorder="1" applyAlignment="1" applyProtection="1">
      <alignment horizontal="center"/>
      <protection locked="0"/>
    </xf>
    <xf numFmtId="0" fontId="8" fillId="13" borderId="26" xfId="0" applyFont="1" applyFill="1" applyBorder="1" applyProtection="1">
      <protection locked="0"/>
    </xf>
    <xf numFmtId="167" fontId="8" fillId="13" borderId="21" xfId="0" applyNumberFormat="1" applyFont="1" applyFill="1" applyBorder="1" applyProtection="1">
      <protection locked="0"/>
    </xf>
    <xf numFmtId="167" fontId="8" fillId="13" borderId="18" xfId="0" applyNumberFormat="1" applyFont="1" applyFill="1" applyBorder="1" applyProtection="1">
      <protection locked="0"/>
    </xf>
    <xf numFmtId="167" fontId="8" fillId="13" borderId="37" xfId="0" applyNumberFormat="1" applyFont="1" applyFill="1" applyBorder="1" applyProtection="1">
      <protection locked="0"/>
    </xf>
    <xf numFmtId="0" fontId="8" fillId="13" borderId="35" xfId="0" applyFont="1" applyFill="1" applyBorder="1" applyProtection="1">
      <protection locked="0"/>
    </xf>
    <xf numFmtId="167" fontId="8" fillId="13" borderId="5" xfId="0" applyNumberFormat="1" applyFont="1" applyFill="1" applyBorder="1" applyProtection="1">
      <protection locked="0"/>
    </xf>
    <xf numFmtId="167" fontId="8" fillId="13" borderId="0" xfId="0" applyNumberFormat="1" applyFont="1" applyFill="1" applyBorder="1" applyProtection="1">
      <protection locked="0"/>
    </xf>
    <xf numFmtId="0" fontId="8" fillId="13" borderId="52" xfId="0" applyFont="1" applyFill="1" applyBorder="1" applyProtection="1">
      <protection locked="0"/>
    </xf>
    <xf numFmtId="167" fontId="8" fillId="13" borderId="22" xfId="0" applyNumberFormat="1" applyFont="1" applyFill="1" applyBorder="1" applyProtection="1">
      <protection locked="0"/>
    </xf>
    <xf numFmtId="167" fontId="8" fillId="13" borderId="14" xfId="0" applyNumberFormat="1" applyFont="1" applyFill="1" applyBorder="1" applyProtection="1">
      <protection locked="0"/>
    </xf>
    <xf numFmtId="0" fontId="8" fillId="13" borderId="54" xfId="0" applyFont="1" applyFill="1" applyBorder="1" applyAlignment="1" applyProtection="1">
      <alignment horizontal="right"/>
      <protection locked="0"/>
    </xf>
    <xf numFmtId="167" fontId="29" fillId="13" borderId="28" xfId="0" applyNumberFormat="1" applyFont="1" applyFill="1" applyBorder="1" applyProtection="1">
      <protection locked="0"/>
    </xf>
    <xf numFmtId="167" fontId="29" fillId="13" borderId="55" xfId="0" applyNumberFormat="1" applyFont="1" applyFill="1" applyBorder="1" applyProtection="1">
      <protection locked="0"/>
    </xf>
    <xf numFmtId="167" fontId="29" fillId="13" borderId="56" xfId="0" applyNumberFormat="1" applyFont="1" applyFill="1" applyBorder="1" applyProtection="1">
      <protection locked="0"/>
    </xf>
    <xf numFmtId="0" fontId="8" fillId="13" borderId="57" xfId="0" applyFont="1" applyFill="1" applyBorder="1" applyAlignment="1" applyProtection="1">
      <alignment horizontal="center"/>
      <protection locked="0"/>
    </xf>
    <xf numFmtId="0" fontId="8" fillId="13" borderId="22" xfId="0" applyFont="1" applyFill="1" applyBorder="1" applyAlignment="1" applyProtection="1">
      <alignment horizontal="center"/>
      <protection locked="0"/>
    </xf>
    <xf numFmtId="0" fontId="8" fillId="13" borderId="13" xfId="0" applyFont="1" applyFill="1" applyBorder="1" applyAlignment="1" applyProtection="1">
      <alignment horizontal="center"/>
      <protection locked="0"/>
    </xf>
    <xf numFmtId="167" fontId="8" fillId="13" borderId="56" xfId="0" applyNumberFormat="1" applyFont="1" applyFill="1" applyBorder="1" applyProtection="1">
      <protection locked="0"/>
    </xf>
    <xf numFmtId="0" fontId="13" fillId="10" borderId="10" xfId="0" applyFont="1" applyFill="1" applyBorder="1" applyProtection="1">
      <protection locked="0"/>
    </xf>
    <xf numFmtId="0" fontId="13" fillId="10" borderId="11" xfId="0" applyFont="1" applyFill="1" applyBorder="1" applyProtection="1">
      <protection locked="0"/>
    </xf>
    <xf numFmtId="0" fontId="13" fillId="10" borderId="11" xfId="0" applyFont="1" applyFill="1" applyBorder="1" applyAlignment="1" applyProtection="1">
      <alignment horizontal="right"/>
      <protection locked="0"/>
    </xf>
    <xf numFmtId="167" fontId="13" fillId="10" borderId="16" xfId="0" applyNumberFormat="1" applyFont="1" applyFill="1" applyBorder="1" applyProtection="1">
      <protection locked="0"/>
    </xf>
    <xf numFmtId="0" fontId="13" fillId="10" borderId="10" xfId="0" applyFont="1" applyFill="1" applyBorder="1" applyAlignment="1" applyProtection="1">
      <alignment horizontal="left"/>
      <protection locked="0"/>
    </xf>
    <xf numFmtId="0" fontId="13" fillId="10" borderId="11" xfId="0" applyFont="1" applyFill="1" applyBorder="1" applyAlignment="1" applyProtection="1">
      <alignment horizontal="left"/>
      <protection locked="0"/>
    </xf>
    <xf numFmtId="0" fontId="0" fillId="0" borderId="11" xfId="0" applyBorder="1" applyAlignment="1"/>
    <xf numFmtId="0" fontId="0" fillId="0" borderId="15" xfId="0" applyBorder="1" applyAlignment="1"/>
    <xf numFmtId="0" fontId="13" fillId="0" borderId="0" xfId="0" applyFont="1" applyBorder="1" applyAlignment="1" applyProtection="1">
      <protection locked="0"/>
    </xf>
    <xf numFmtId="0" fontId="41" fillId="0" borderId="25" xfId="11" applyFont="1" applyBorder="1" applyAlignment="1"/>
    <xf numFmtId="165" fontId="8" fillId="13" borderId="6" xfId="0" applyNumberFormat="1" applyFont="1" applyFill="1" applyBorder="1" applyProtection="1">
      <protection locked="0"/>
    </xf>
    <xf numFmtId="167" fontId="8" fillId="13" borderId="9" xfId="0" applyNumberFormat="1" applyFont="1" applyFill="1" applyBorder="1" applyProtection="1">
      <protection locked="0"/>
    </xf>
    <xf numFmtId="167" fontId="13" fillId="13" borderId="5" xfId="0" applyNumberFormat="1" applyFont="1" applyFill="1" applyBorder="1" applyProtection="1"/>
    <xf numFmtId="164" fontId="13" fillId="13" borderId="6" xfId="12" applyNumberFormat="1" applyFont="1" applyFill="1" applyBorder="1" applyProtection="1">
      <protection locked="0"/>
    </xf>
    <xf numFmtId="0" fontId="13" fillId="13" borderId="0" xfId="0" applyFont="1" applyFill="1" applyProtection="1">
      <protection locked="0"/>
    </xf>
    <xf numFmtId="0" fontId="8" fillId="0" borderId="0" xfId="0" applyFont="1" applyAlignment="1" applyProtection="1">
      <protection locked="0"/>
    </xf>
    <xf numFmtId="0" fontId="8" fillId="0" borderId="14" xfId="0" applyFont="1" applyBorder="1" applyAlignment="1" applyProtection="1">
      <protection locked="0"/>
    </xf>
    <xf numFmtId="165" fontId="8" fillId="14" borderId="6" xfId="12" applyNumberFormat="1" applyFont="1" applyFill="1" applyBorder="1" applyProtection="1">
      <protection locked="0"/>
    </xf>
    <xf numFmtId="167" fontId="8" fillId="14" borderId="9" xfId="0" applyNumberFormat="1" applyFont="1" applyFill="1" applyBorder="1" applyProtection="1">
      <protection locked="0"/>
    </xf>
    <xf numFmtId="167" fontId="13" fillId="14" borderId="5" xfId="0" applyNumberFormat="1" applyFont="1" applyFill="1" applyBorder="1" applyProtection="1"/>
    <xf numFmtId="167" fontId="13" fillId="15" borderId="5" xfId="0" applyNumberFormat="1" applyFont="1" applyFill="1" applyBorder="1" applyProtection="1"/>
    <xf numFmtId="167" fontId="13" fillId="16" borderId="5" xfId="0" applyNumberFormat="1" applyFont="1" applyFill="1" applyBorder="1" applyProtection="1"/>
    <xf numFmtId="0" fontId="56" fillId="0" borderId="0" xfId="0" applyFont="1"/>
    <xf numFmtId="0" fontId="57" fillId="0" borderId="0" xfId="0" applyFont="1"/>
    <xf numFmtId="0" fontId="57" fillId="0" borderId="0" xfId="0" applyFont="1" applyProtection="1">
      <protection locked="0"/>
    </xf>
    <xf numFmtId="0" fontId="57" fillId="0" borderId="0" xfId="0" applyFont="1" applyFill="1"/>
    <xf numFmtId="0" fontId="58" fillId="0" borderId="0" xfId="0" applyFont="1" applyFill="1"/>
    <xf numFmtId="164" fontId="57" fillId="0" borderId="0" xfId="0" applyNumberFormat="1" applyFont="1" applyAlignment="1" applyProtection="1">
      <alignment horizontal="left"/>
      <protection locked="0"/>
    </xf>
    <xf numFmtId="164" fontId="56" fillId="0" borderId="0" xfId="0" applyNumberFormat="1" applyFont="1" applyFill="1" applyAlignment="1" applyProtection="1">
      <alignment horizontal="left"/>
      <protection locked="0"/>
    </xf>
    <xf numFmtId="0" fontId="13" fillId="0" borderId="58" xfId="0" applyFont="1" applyBorder="1" applyAlignment="1" applyProtection="1">
      <alignment horizontal="center"/>
      <protection locked="0"/>
    </xf>
    <xf numFmtId="0" fontId="13" fillId="0" borderId="45" xfId="0" applyFont="1" applyBorder="1" applyProtection="1">
      <protection locked="0"/>
    </xf>
    <xf numFmtId="4" fontId="13" fillId="0" borderId="55" xfId="0" applyNumberFormat="1" applyFont="1" applyBorder="1" applyAlignment="1" applyProtection="1">
      <alignment horizontal="center" wrapText="1"/>
      <protection locked="0"/>
    </xf>
    <xf numFmtId="0" fontId="13" fillId="0" borderId="4" xfId="0" applyFont="1" applyBorder="1" applyAlignment="1" applyProtection="1">
      <alignment horizontal="center"/>
      <protection locked="0"/>
    </xf>
    <xf numFmtId="0" fontId="13" fillId="0" borderId="44" xfId="0" applyFont="1" applyBorder="1" applyProtection="1">
      <protection locked="0"/>
    </xf>
    <xf numFmtId="4" fontId="8" fillId="0" borderId="10" xfId="0" applyNumberFormat="1" applyFont="1" applyFill="1" applyBorder="1" applyProtection="1">
      <protection locked="0"/>
    </xf>
    <xf numFmtId="167" fontId="8" fillId="0" borderId="15" xfId="0" applyNumberFormat="1" applyFont="1" applyFill="1" applyBorder="1" applyProtection="1">
      <protection locked="0"/>
    </xf>
    <xf numFmtId="2" fontId="8" fillId="0" borderId="10" xfId="0" applyNumberFormat="1" applyFont="1" applyFill="1" applyBorder="1" applyProtection="1">
      <protection locked="0"/>
    </xf>
    <xf numFmtId="167" fontId="8" fillId="0" borderId="16" xfId="0" applyNumberFormat="1" applyFont="1" applyFill="1" applyBorder="1" applyProtection="1">
      <protection locked="0"/>
    </xf>
    <xf numFmtId="164" fontId="13" fillId="0" borderId="10" xfId="12" applyNumberFormat="1" applyFont="1" applyFill="1" applyBorder="1" applyProtection="1">
      <protection locked="0"/>
    </xf>
    <xf numFmtId="165" fontId="8" fillId="0" borderId="10" xfId="12" applyNumberFormat="1" applyFont="1" applyFill="1" applyBorder="1" applyProtection="1">
      <protection locked="0"/>
    </xf>
    <xf numFmtId="4" fontId="13" fillId="0" borderId="3" xfId="0" applyNumberFormat="1" applyFont="1" applyBorder="1" applyAlignment="1" applyProtection="1">
      <alignment horizontal="center"/>
      <protection locked="0"/>
    </xf>
    <xf numFmtId="4" fontId="13" fillId="0" borderId="19" xfId="0" applyNumberFormat="1" applyFont="1" applyBorder="1" applyAlignment="1" applyProtection="1">
      <alignment horizontal="center"/>
      <protection locked="0"/>
    </xf>
    <xf numFmtId="0" fontId="13" fillId="0" borderId="19" xfId="0" applyFont="1" applyBorder="1" applyAlignment="1" applyProtection="1">
      <alignment horizontal="center"/>
      <protection locked="0"/>
    </xf>
    <xf numFmtId="0" fontId="13" fillId="0" borderId="3" xfId="0" applyFont="1" applyBorder="1" applyAlignment="1" applyProtection="1">
      <alignment horizontal="center"/>
      <protection locked="0"/>
    </xf>
    <xf numFmtId="0" fontId="14" fillId="0" borderId="0" xfId="0" applyFont="1" applyAlignment="1" applyProtection="1">
      <alignment horizontal="center"/>
      <protection locked="0"/>
    </xf>
    <xf numFmtId="167" fontId="13" fillId="0" borderId="4" xfId="0" applyNumberFormat="1" applyFont="1" applyBorder="1" applyAlignment="1" applyProtection="1">
      <alignment horizontal="center"/>
      <protection locked="0"/>
    </xf>
    <xf numFmtId="0" fontId="0" fillId="0" borderId="19" xfId="0" applyBorder="1" applyAlignment="1">
      <alignment horizontal="center"/>
    </xf>
    <xf numFmtId="0" fontId="0" fillId="0" borderId="58" xfId="0" applyBorder="1" applyAlignment="1">
      <alignment horizontal="center"/>
    </xf>
    <xf numFmtId="4" fontId="13" fillId="0" borderId="2" xfId="0" applyNumberFormat="1" applyFont="1" applyBorder="1" applyAlignment="1" applyProtection="1">
      <alignment horizontal="center" wrapText="1"/>
      <protection locked="0"/>
    </xf>
    <xf numFmtId="0" fontId="12" fillId="0" borderId="58" xfId="0" applyFont="1" applyBorder="1" applyAlignment="1">
      <alignment horizontal="center"/>
    </xf>
    <xf numFmtId="0" fontId="13" fillId="0" borderId="0" xfId="0" applyFont="1" applyFill="1" applyBorder="1" applyAlignment="1" applyProtection="1">
      <alignment horizontal="center"/>
      <protection locked="0"/>
    </xf>
    <xf numFmtId="0" fontId="13" fillId="0" borderId="59" xfId="0" applyFont="1" applyBorder="1" applyAlignment="1" applyProtection="1">
      <alignment horizontal="center"/>
      <protection locked="0"/>
    </xf>
    <xf numFmtId="0" fontId="13" fillId="0" borderId="4" xfId="0" applyFont="1" applyBorder="1" applyAlignment="1" applyProtection="1">
      <alignment horizontal="center" wrapText="1"/>
      <protection locked="0"/>
    </xf>
    <xf numFmtId="0" fontId="13" fillId="0" borderId="60" xfId="0" applyFont="1" applyBorder="1" applyAlignment="1" applyProtection="1">
      <alignment horizontal="center" wrapText="1"/>
      <protection locked="0"/>
    </xf>
    <xf numFmtId="0" fontId="13" fillId="0" borderId="61" xfId="0" applyFont="1" applyBorder="1" applyProtection="1">
      <protection locked="0"/>
    </xf>
    <xf numFmtId="0" fontId="13" fillId="0" borderId="5" xfId="0" applyFont="1" applyBorder="1" applyAlignment="1" applyProtection="1">
      <alignment horizontal="center"/>
      <protection locked="0"/>
    </xf>
    <xf numFmtId="0" fontId="8" fillId="0" borderId="37" xfId="0" applyFont="1" applyBorder="1" applyProtection="1">
      <protection locked="0"/>
    </xf>
    <xf numFmtId="0" fontId="8" fillId="0" borderId="61" xfId="0" applyFont="1" applyBorder="1" applyProtection="1">
      <protection locked="0"/>
    </xf>
    <xf numFmtId="0" fontId="13" fillId="0" borderId="5" xfId="0" applyFont="1" applyBorder="1" applyProtection="1">
      <protection locked="0"/>
    </xf>
    <xf numFmtId="0" fontId="8" fillId="2" borderId="61" xfId="0" applyFont="1" applyFill="1" applyBorder="1" applyProtection="1">
      <protection locked="0"/>
    </xf>
    <xf numFmtId="0" fontId="8" fillId="2" borderId="5" xfId="0" applyFont="1" applyFill="1" applyBorder="1" applyProtection="1">
      <protection locked="0"/>
    </xf>
    <xf numFmtId="0" fontId="8" fillId="2" borderId="37" xfId="0" applyFont="1" applyFill="1" applyBorder="1" applyProtection="1">
      <protection locked="0"/>
    </xf>
    <xf numFmtId="0" fontId="13" fillId="2" borderId="61" xfId="0" applyFont="1" applyFill="1" applyBorder="1" applyProtection="1">
      <protection locked="0"/>
    </xf>
    <xf numFmtId="0" fontId="13" fillId="2" borderId="5" xfId="0" applyFont="1" applyFill="1" applyBorder="1" applyProtection="1">
      <protection locked="0"/>
    </xf>
    <xf numFmtId="0" fontId="8" fillId="2" borderId="62" xfId="0" applyFont="1" applyFill="1" applyBorder="1" applyProtection="1">
      <protection locked="0"/>
    </xf>
    <xf numFmtId="0" fontId="8" fillId="2" borderId="8" xfId="0" applyFont="1" applyFill="1" applyBorder="1" applyProtection="1">
      <protection locked="0"/>
    </xf>
    <xf numFmtId="0" fontId="8" fillId="2" borderId="43" xfId="0" applyFont="1" applyFill="1" applyBorder="1" applyProtection="1">
      <protection locked="0"/>
    </xf>
    <xf numFmtId="0" fontId="8" fillId="0" borderId="0" xfId="0" applyFont="1" applyFill="1" applyBorder="1" applyAlignment="1" applyProtection="1">
      <alignment horizontal="center"/>
      <protection locked="0"/>
    </xf>
    <xf numFmtId="167" fontId="8" fillId="0" borderId="0" xfId="0" applyNumberFormat="1" applyFont="1" applyFill="1" applyBorder="1" applyProtection="1">
      <protection locked="0"/>
    </xf>
    <xf numFmtId="167" fontId="29" fillId="0" borderId="0" xfId="0" applyNumberFormat="1" applyFont="1" applyFill="1" applyBorder="1" applyProtection="1">
      <protection locked="0"/>
    </xf>
    <xf numFmtId="0" fontId="13" fillId="0" borderId="63" xfId="0" applyFont="1" applyBorder="1" applyAlignment="1" applyProtection="1">
      <alignment horizontal="center"/>
      <protection locked="0"/>
    </xf>
    <xf numFmtId="0" fontId="13" fillId="0" borderId="64" xfId="0" applyFont="1" applyBorder="1" applyAlignment="1" applyProtection="1">
      <alignment horizontal="center" wrapText="1"/>
      <protection locked="0"/>
    </xf>
    <xf numFmtId="0" fontId="13" fillId="0" borderId="65" xfId="0" applyFont="1" applyBorder="1" applyAlignment="1" applyProtection="1">
      <alignment horizontal="center" wrapText="1"/>
      <protection locked="0"/>
    </xf>
    <xf numFmtId="0" fontId="8" fillId="13" borderId="61" xfId="0" applyFont="1" applyFill="1" applyBorder="1" applyProtection="1">
      <protection locked="0"/>
    </xf>
    <xf numFmtId="167" fontId="8" fillId="13" borderId="12" xfId="0" applyNumberFormat="1" applyFont="1" applyFill="1" applyBorder="1" applyProtection="1">
      <protection locked="0"/>
    </xf>
    <xf numFmtId="0" fontId="0" fillId="0" borderId="0" xfId="0" applyAlignment="1"/>
    <xf numFmtId="0" fontId="13" fillId="0" borderId="0" xfId="0" applyFont="1" applyBorder="1" applyAlignment="1" applyProtection="1">
      <alignment horizontal="center"/>
      <protection locked="0"/>
    </xf>
    <xf numFmtId="0" fontId="0" fillId="0" borderId="0" xfId="0" applyBorder="1" applyAlignment="1">
      <alignment horizontal="center"/>
    </xf>
    <xf numFmtId="0" fontId="61" fillId="3" borderId="22" xfId="0" applyFont="1" applyFill="1" applyBorder="1" applyProtection="1">
      <protection locked="0"/>
    </xf>
    <xf numFmtId="0" fontId="0" fillId="0" borderId="66" xfId="0" applyFill="1" applyBorder="1" applyProtection="1">
      <protection locked="0"/>
    </xf>
    <xf numFmtId="0" fontId="61" fillId="3" borderId="16" xfId="0" applyFont="1" applyFill="1" applyBorder="1" applyProtection="1">
      <protection locked="0"/>
    </xf>
    <xf numFmtId="0" fontId="61" fillId="0" borderId="24" xfId="0" applyFont="1" applyFill="1" applyBorder="1" applyProtection="1">
      <protection locked="0"/>
    </xf>
    <xf numFmtId="0" fontId="0" fillId="11" borderId="16" xfId="0" applyFill="1" applyBorder="1" applyProtection="1">
      <protection locked="0"/>
    </xf>
    <xf numFmtId="0" fontId="0" fillId="11" borderId="66" xfId="0" applyFill="1" applyBorder="1" applyProtection="1">
      <protection locked="0"/>
    </xf>
    <xf numFmtId="0" fontId="0" fillId="11" borderId="24" xfId="0" applyFill="1" applyBorder="1" applyProtection="1">
      <protection locked="0"/>
    </xf>
    <xf numFmtId="0" fontId="0" fillId="7" borderId="24" xfId="0" applyFill="1" applyBorder="1" applyProtection="1">
      <protection locked="0"/>
    </xf>
    <xf numFmtId="0" fontId="12" fillId="7" borderId="57" xfId="0" applyFont="1" applyFill="1" applyBorder="1" applyProtection="1"/>
    <xf numFmtId="0" fontId="0" fillId="0" borderId="0" xfId="0" applyFill="1" applyProtection="1"/>
    <xf numFmtId="0" fontId="12" fillId="7" borderId="53" xfId="0" applyFont="1" applyFill="1" applyBorder="1" applyProtection="1"/>
    <xf numFmtId="0" fontId="61" fillId="0" borderId="0" xfId="0" applyFont="1" applyFill="1" applyProtection="1"/>
    <xf numFmtId="0" fontId="61" fillId="3" borderId="0" xfId="0" applyFont="1" applyFill="1" applyProtection="1"/>
    <xf numFmtId="0" fontId="0" fillId="7" borderId="53" xfId="0" applyFill="1" applyBorder="1" applyProtection="1"/>
    <xf numFmtId="0" fontId="54" fillId="7" borderId="0" xfId="11" applyFont="1" applyFill="1" applyProtection="1"/>
    <xf numFmtId="0" fontId="55" fillId="7" borderId="0" xfId="0" applyFont="1" applyFill="1" applyProtection="1"/>
    <xf numFmtId="164" fontId="57" fillId="0" borderId="0" xfId="0" applyNumberFormat="1" applyFont="1" applyAlignment="1" applyProtection="1">
      <alignment horizontal="right" wrapText="1"/>
      <protection locked="0"/>
    </xf>
    <xf numFmtId="164" fontId="57" fillId="0" borderId="0" xfId="0" applyNumberFormat="1" applyFont="1" applyProtection="1">
      <protection locked="0"/>
    </xf>
    <xf numFmtId="0" fontId="56" fillId="0" borderId="0" xfId="0" applyFont="1" applyProtection="1">
      <protection locked="0"/>
    </xf>
    <xf numFmtId="9" fontId="57" fillId="0" borderId="0" xfId="0" applyNumberFormat="1" applyFont="1" applyProtection="1">
      <protection locked="0"/>
    </xf>
    <xf numFmtId="0" fontId="57" fillId="0" borderId="0" xfId="0" applyFont="1" applyAlignment="1" applyProtection="1">
      <alignment horizontal="center"/>
    </xf>
    <xf numFmtId="0" fontId="57" fillId="0" borderId="0" xfId="0" applyFont="1" applyProtection="1"/>
    <xf numFmtId="4" fontId="13" fillId="0" borderId="0" xfId="0" applyNumberFormat="1" applyFont="1" applyBorder="1" applyAlignment="1" applyProtection="1">
      <protection locked="0"/>
    </xf>
    <xf numFmtId="0" fontId="13" fillId="3" borderId="40" xfId="0" applyFont="1" applyFill="1" applyBorder="1" applyProtection="1">
      <protection locked="0"/>
    </xf>
    <xf numFmtId="0" fontId="13" fillId="3" borderId="47" xfId="0" applyFont="1" applyFill="1" applyBorder="1" applyProtection="1">
      <protection locked="0"/>
    </xf>
    <xf numFmtId="4" fontId="13" fillId="3" borderId="40" xfId="0" applyNumberFormat="1" applyFont="1" applyFill="1" applyBorder="1" applyProtection="1">
      <protection locked="0"/>
    </xf>
    <xf numFmtId="167" fontId="13" fillId="0" borderId="17" xfId="0" applyNumberFormat="1" applyFont="1" applyFill="1" applyBorder="1" applyAlignment="1" applyProtection="1">
      <alignment horizontal="right"/>
      <protection locked="0"/>
    </xf>
    <xf numFmtId="0" fontId="0" fillId="0" borderId="20" xfId="0" applyFill="1" applyBorder="1" applyAlignment="1" applyProtection="1">
      <alignment horizontal="right"/>
      <protection locked="0"/>
    </xf>
    <xf numFmtId="167" fontId="13" fillId="0" borderId="6" xfId="0" applyNumberFormat="1" applyFont="1" applyFill="1" applyBorder="1" applyAlignment="1" applyProtection="1">
      <alignment horizontal="right"/>
      <protection locked="0"/>
    </xf>
    <xf numFmtId="167" fontId="13" fillId="0" borderId="5" xfId="0" applyNumberFormat="1" applyFont="1" applyFill="1" applyBorder="1" applyProtection="1">
      <protection locked="0"/>
    </xf>
    <xf numFmtId="167" fontId="13" fillId="0" borderId="9" xfId="0" applyNumberFormat="1" applyFont="1" applyFill="1" applyBorder="1" applyAlignment="1" applyProtection="1">
      <alignment horizontal="center"/>
      <protection locked="0"/>
    </xf>
    <xf numFmtId="167" fontId="13" fillId="17" borderId="16" xfId="0" applyNumberFormat="1" applyFont="1" applyFill="1" applyBorder="1" applyProtection="1">
      <protection locked="0"/>
    </xf>
    <xf numFmtId="0" fontId="13" fillId="0" borderId="9" xfId="0" applyFont="1" applyBorder="1" applyAlignment="1" applyProtection="1">
      <alignment horizontal="center"/>
      <protection locked="0"/>
    </xf>
    <xf numFmtId="167" fontId="13" fillId="0" borderId="0" xfId="0" applyNumberFormat="1" applyFont="1" applyBorder="1" applyAlignment="1" applyProtection="1">
      <alignment horizontal="center"/>
      <protection locked="0"/>
    </xf>
    <xf numFmtId="167" fontId="13" fillId="0" borderId="0" xfId="0" applyNumberFormat="1" applyFont="1" applyBorder="1" applyAlignment="1" applyProtection="1">
      <alignment horizontal="right"/>
      <protection locked="0"/>
    </xf>
    <xf numFmtId="167" fontId="28" fillId="0" borderId="0" xfId="0" applyNumberFormat="1" applyFont="1" applyBorder="1" applyAlignment="1" applyProtection="1">
      <alignment horizontal="right"/>
    </xf>
    <xf numFmtId="167" fontId="13" fillId="0" borderId="0" xfId="0" applyNumberFormat="1" applyFont="1" applyBorder="1" applyAlignment="1" applyProtection="1">
      <alignment horizontal="right"/>
    </xf>
    <xf numFmtId="167" fontId="28" fillId="0" borderId="0" xfId="0" applyNumberFormat="1" applyFont="1" applyBorder="1" applyAlignment="1" applyProtection="1">
      <alignment horizontal="right"/>
      <protection locked="0"/>
    </xf>
    <xf numFmtId="167" fontId="13" fillId="0" borderId="0" xfId="0" applyNumberFormat="1" applyFont="1" applyFill="1" applyBorder="1" applyAlignment="1" applyProtection="1">
      <alignment horizontal="right"/>
      <protection locked="0"/>
    </xf>
    <xf numFmtId="167" fontId="13" fillId="0" borderId="0" xfId="0" applyNumberFormat="1" applyFont="1" applyFill="1" applyBorder="1" applyAlignment="1" applyProtection="1">
      <alignment horizontal="right"/>
    </xf>
    <xf numFmtId="167" fontId="28" fillId="0" borderId="0" xfId="0" applyNumberFormat="1" applyFont="1" applyFill="1" applyBorder="1" applyAlignment="1" applyProtection="1">
      <alignment horizontal="right"/>
    </xf>
    <xf numFmtId="167" fontId="8" fillId="0" borderId="5" xfId="0" applyNumberFormat="1" applyFont="1" applyBorder="1" applyProtection="1">
      <protection locked="0"/>
    </xf>
    <xf numFmtId="0" fontId="18" fillId="0" borderId="5" xfId="0" applyFont="1" applyBorder="1" applyProtection="1">
      <protection locked="0"/>
    </xf>
    <xf numFmtId="167" fontId="8" fillId="0" borderId="22" xfId="0" applyNumberFormat="1" applyFont="1" applyBorder="1" applyProtection="1">
      <protection locked="0"/>
    </xf>
    <xf numFmtId="167" fontId="13" fillId="0" borderId="0" xfId="0" applyNumberFormat="1" applyFont="1" applyBorder="1" applyAlignment="1" applyProtection="1">
      <alignment horizontal="center" wrapText="1"/>
      <protection locked="0"/>
    </xf>
    <xf numFmtId="0" fontId="18" fillId="0" borderId="0" xfId="0" applyFont="1" applyBorder="1" applyProtection="1">
      <protection locked="0"/>
    </xf>
    <xf numFmtId="0" fontId="13" fillId="0" borderId="6" xfId="0" applyFont="1" applyBorder="1" applyAlignment="1" applyProtection="1">
      <alignment horizontal="center"/>
      <protection locked="0"/>
    </xf>
    <xf numFmtId="0" fontId="12" fillId="0" borderId="9" xfId="0" applyFont="1" applyBorder="1" applyAlignment="1">
      <alignment horizontal="center"/>
    </xf>
    <xf numFmtId="0" fontId="13" fillId="0" borderId="9" xfId="0" applyFont="1" applyBorder="1" applyProtection="1">
      <protection locked="0"/>
    </xf>
    <xf numFmtId="167" fontId="0" fillId="0" borderId="0" xfId="0" applyNumberFormat="1" applyBorder="1"/>
    <xf numFmtId="167" fontId="0" fillId="0" borderId="9" xfId="0" applyNumberFormat="1" applyBorder="1"/>
    <xf numFmtId="0" fontId="0" fillId="0" borderId="0" xfId="0" applyBorder="1"/>
    <xf numFmtId="0" fontId="0" fillId="0" borderId="9" xfId="0" applyBorder="1"/>
    <xf numFmtId="0" fontId="8" fillId="0" borderId="9" xfId="0" applyFont="1" applyFill="1" applyBorder="1" applyProtection="1">
      <protection locked="0"/>
    </xf>
    <xf numFmtId="0" fontId="13" fillId="0" borderId="9" xfId="0" applyFont="1" applyFill="1" applyBorder="1" applyProtection="1">
      <protection locked="0"/>
    </xf>
    <xf numFmtId="0" fontId="13" fillId="0" borderId="23" xfId="0" applyFont="1" applyBorder="1" applyProtection="1">
      <protection locked="0"/>
    </xf>
    <xf numFmtId="0" fontId="8" fillId="0" borderId="9" xfId="0" applyFont="1" applyBorder="1" applyProtection="1">
      <protection locked="0"/>
    </xf>
    <xf numFmtId="0" fontId="16" fillId="0" borderId="0" xfId="0" applyFont="1"/>
    <xf numFmtId="167" fontId="13" fillId="0" borderId="11" xfId="0" applyNumberFormat="1" applyFont="1" applyBorder="1" applyProtection="1">
      <protection locked="0"/>
    </xf>
    <xf numFmtId="167" fontId="13" fillId="0" borderId="15" xfId="0" applyNumberFormat="1" applyFont="1" applyBorder="1" applyProtection="1">
      <protection locked="0"/>
    </xf>
    <xf numFmtId="167" fontId="12" fillId="0" borderId="11" xfId="0" applyNumberFormat="1" applyFont="1" applyBorder="1"/>
    <xf numFmtId="167" fontId="12" fillId="0" borderId="15" xfId="0" applyNumberFormat="1" applyFont="1" applyBorder="1"/>
    <xf numFmtId="4" fontId="13" fillId="0" borderId="6" xfId="0" applyNumberFormat="1" applyFont="1" applyFill="1" applyBorder="1" applyProtection="1"/>
    <xf numFmtId="167" fontId="8" fillId="0" borderId="9" xfId="0" applyNumberFormat="1" applyFont="1" applyBorder="1" applyAlignment="1" applyProtection="1">
      <alignment horizontal="right"/>
      <protection locked="0"/>
    </xf>
    <xf numFmtId="167" fontId="12" fillId="3" borderId="11" xfId="0" applyNumberFormat="1" applyFont="1" applyFill="1" applyBorder="1"/>
    <xf numFmtId="167" fontId="12" fillId="3" borderId="15" xfId="0" applyNumberFormat="1" applyFont="1" applyFill="1" applyBorder="1"/>
    <xf numFmtId="167" fontId="12" fillId="4" borderId="11" xfId="0" applyNumberFormat="1" applyFont="1" applyFill="1" applyBorder="1"/>
    <xf numFmtId="167" fontId="12" fillId="4" borderId="15" xfId="0" applyNumberFormat="1" applyFont="1" applyFill="1" applyBorder="1"/>
    <xf numFmtId="167" fontId="13" fillId="3" borderId="11" xfId="0" applyNumberFormat="1" applyFont="1" applyFill="1" applyBorder="1" applyProtection="1">
      <protection locked="0"/>
    </xf>
    <xf numFmtId="167" fontId="13" fillId="3" borderId="15" xfId="0" applyNumberFormat="1" applyFont="1" applyFill="1" applyBorder="1" applyProtection="1">
      <protection locked="0"/>
    </xf>
    <xf numFmtId="167" fontId="13" fillId="10" borderId="11" xfId="0" applyNumberFormat="1" applyFont="1" applyFill="1" applyBorder="1" applyProtection="1">
      <protection locked="0"/>
    </xf>
    <xf numFmtId="167" fontId="13" fillId="10" borderId="15" xfId="0" applyNumberFormat="1" applyFont="1" applyFill="1" applyBorder="1" applyProtection="1">
      <protection locked="0"/>
    </xf>
    <xf numFmtId="0" fontId="13" fillId="2" borderId="34" xfId="0" applyFont="1" applyFill="1" applyBorder="1" applyAlignment="1" applyProtection="1">
      <alignment horizontal="center"/>
      <protection locked="0"/>
    </xf>
    <xf numFmtId="0" fontId="8" fillId="2" borderId="16" xfId="0" applyFont="1" applyFill="1" applyBorder="1" applyAlignment="1" applyProtection="1">
      <alignment horizontal="center"/>
      <protection locked="0"/>
    </xf>
    <xf numFmtId="0" fontId="8" fillId="2" borderId="10" xfId="0" applyFont="1" applyFill="1" applyBorder="1" applyAlignment="1" applyProtection="1">
      <alignment horizontal="center"/>
      <protection locked="0"/>
    </xf>
    <xf numFmtId="0" fontId="8" fillId="2" borderId="24" xfId="0" applyFont="1" applyFill="1" applyBorder="1" applyAlignment="1" applyProtection="1">
      <alignment horizontal="center"/>
      <protection locked="0"/>
    </xf>
    <xf numFmtId="167" fontId="8" fillId="2" borderId="21" xfId="0" applyNumberFormat="1" applyFont="1" applyFill="1" applyBorder="1" applyProtection="1">
      <protection locked="0"/>
    </xf>
    <xf numFmtId="167" fontId="8" fillId="2" borderId="18" xfId="0" applyNumberFormat="1" applyFont="1" applyFill="1" applyBorder="1" applyProtection="1">
      <protection locked="0"/>
    </xf>
    <xf numFmtId="167" fontId="8" fillId="2" borderId="37" xfId="0" applyNumberFormat="1" applyFont="1" applyFill="1" applyBorder="1" applyProtection="1">
      <protection locked="0"/>
    </xf>
    <xf numFmtId="167" fontId="8" fillId="2" borderId="5" xfId="0" applyNumberFormat="1" applyFont="1" applyFill="1" applyBorder="1" applyProtection="1">
      <protection locked="0"/>
    </xf>
    <xf numFmtId="167" fontId="8" fillId="2" borderId="0" xfId="0" applyNumberFormat="1" applyFont="1" applyFill="1" applyBorder="1" applyProtection="1">
      <protection locked="0"/>
    </xf>
    <xf numFmtId="167" fontId="8" fillId="2" borderId="22" xfId="0" applyNumberFormat="1" applyFont="1" applyFill="1" applyBorder="1" applyProtection="1">
      <protection locked="0"/>
    </xf>
    <xf numFmtId="167" fontId="8" fillId="2" borderId="12" xfId="0" applyNumberFormat="1" applyFont="1" applyFill="1" applyBorder="1" applyProtection="1">
      <protection locked="0"/>
    </xf>
    <xf numFmtId="167" fontId="29" fillId="2" borderId="28" xfId="0" applyNumberFormat="1" applyFont="1" applyFill="1" applyBorder="1" applyProtection="1">
      <protection locked="0"/>
    </xf>
    <xf numFmtId="167" fontId="29" fillId="2" borderId="55" xfId="0" applyNumberFormat="1" applyFont="1" applyFill="1" applyBorder="1" applyProtection="1">
      <protection locked="0"/>
    </xf>
    <xf numFmtId="167" fontId="29" fillId="2" borderId="56" xfId="0" applyNumberFormat="1" applyFont="1" applyFill="1" applyBorder="1" applyProtection="1">
      <protection locked="0"/>
    </xf>
    <xf numFmtId="14" fontId="13" fillId="0" borderId="0" xfId="0" applyNumberFormat="1" applyFont="1" applyBorder="1" applyAlignment="1" applyProtection="1">
      <alignment horizontal="left"/>
      <protection locked="0"/>
    </xf>
    <xf numFmtId="14" fontId="13" fillId="0" borderId="0" xfId="0" applyNumberFormat="1" applyFont="1" applyBorder="1" applyProtection="1">
      <protection locked="0"/>
    </xf>
    <xf numFmtId="167" fontId="13" fillId="14" borderId="22" xfId="0" applyNumberFormat="1" applyFont="1" applyFill="1" applyBorder="1" applyProtection="1"/>
    <xf numFmtId="0" fontId="8" fillId="6" borderId="0" xfId="0" applyFont="1" applyFill="1" applyAlignment="1" applyProtection="1">
      <alignment horizontal="center"/>
      <protection locked="0"/>
    </xf>
    <xf numFmtId="0" fontId="13" fillId="6" borderId="6" xfId="0" applyFont="1" applyFill="1" applyBorder="1" applyAlignment="1" applyProtection="1">
      <alignment horizontal="left"/>
      <protection locked="0"/>
    </xf>
    <xf numFmtId="0" fontId="0" fillId="6" borderId="0" xfId="0" applyFill="1" applyBorder="1" applyAlignment="1"/>
    <xf numFmtId="0" fontId="13" fillId="6" borderId="0" xfId="0" applyFont="1" applyFill="1" applyBorder="1" applyAlignment="1" applyProtection="1">
      <alignment horizontal="right"/>
      <protection locked="0"/>
    </xf>
    <xf numFmtId="0" fontId="7" fillId="6" borderId="0" xfId="0" applyFont="1" applyFill="1" applyBorder="1" applyAlignment="1" applyProtection="1">
      <alignment horizontal="right"/>
      <protection locked="0"/>
    </xf>
    <xf numFmtId="164" fontId="13" fillId="6" borderId="0" xfId="0" applyNumberFormat="1" applyFont="1" applyFill="1" applyBorder="1" applyAlignment="1" applyProtection="1">
      <alignment horizontal="right" wrapText="1"/>
      <protection locked="0"/>
    </xf>
    <xf numFmtId="167" fontId="13" fillId="6" borderId="6" xfId="0" applyNumberFormat="1" applyFont="1" applyFill="1" applyBorder="1" applyAlignment="1" applyProtection="1">
      <alignment horizontal="right"/>
      <protection locked="0"/>
    </xf>
    <xf numFmtId="0" fontId="0" fillId="6" borderId="9" xfId="0" applyFill="1" applyBorder="1" applyAlignment="1" applyProtection="1">
      <alignment horizontal="right"/>
      <protection locked="0"/>
    </xf>
    <xf numFmtId="167" fontId="13" fillId="6" borderId="5" xfId="0" applyNumberFormat="1" applyFont="1" applyFill="1" applyBorder="1" applyProtection="1">
      <protection locked="0"/>
    </xf>
    <xf numFmtId="167" fontId="12" fillId="6" borderId="0" xfId="0" applyNumberFormat="1" applyFont="1" applyFill="1" applyBorder="1"/>
    <xf numFmtId="167" fontId="12" fillId="6" borderId="9" xfId="0" applyNumberFormat="1" applyFont="1" applyFill="1" applyBorder="1"/>
    <xf numFmtId="167" fontId="13" fillId="18" borderId="16" xfId="0" applyNumberFormat="1" applyFont="1" applyFill="1" applyBorder="1" applyProtection="1">
      <protection locked="0"/>
    </xf>
    <xf numFmtId="167" fontId="13" fillId="18" borderId="10" xfId="0" applyNumberFormat="1" applyFont="1" applyFill="1" applyBorder="1" applyAlignment="1" applyProtection="1">
      <alignment horizontal="right"/>
      <protection locked="0"/>
    </xf>
    <xf numFmtId="0" fontId="0" fillId="18" borderId="15" xfId="0" applyFill="1" applyBorder="1" applyAlignment="1" applyProtection="1">
      <alignment horizontal="right"/>
      <protection locked="0"/>
    </xf>
    <xf numFmtId="167" fontId="12" fillId="18" borderId="11" xfId="0" applyNumberFormat="1" applyFont="1" applyFill="1" applyBorder="1"/>
    <xf numFmtId="167" fontId="12" fillId="18" borderId="15" xfId="0" applyNumberFormat="1" applyFont="1" applyFill="1" applyBorder="1"/>
    <xf numFmtId="0" fontId="8" fillId="0" borderId="0" xfId="0" applyNumberFormat="1" applyFont="1" applyFill="1" applyBorder="1" applyAlignment="1" applyProtection="1">
      <alignment horizontal="right" wrapText="1"/>
      <protection locked="0"/>
    </xf>
    <xf numFmtId="164" fontId="8" fillId="0" borderId="0" xfId="12" applyNumberFormat="1" applyFont="1" applyBorder="1" applyAlignment="1" applyProtection="1">
      <alignment horizontal="right"/>
    </xf>
    <xf numFmtId="164" fontId="8" fillId="0" borderId="0" xfId="0" applyNumberFormat="1" applyFont="1" applyBorder="1" applyAlignment="1" applyProtection="1">
      <alignment horizontal="right"/>
    </xf>
    <xf numFmtId="164" fontId="8" fillId="0" borderId="0" xfId="10" applyNumberFormat="1" applyFont="1" applyFill="1" applyBorder="1" applyAlignment="1" applyProtection="1">
      <alignment horizontal="right" vertical="top"/>
    </xf>
    <xf numFmtId="164" fontId="8" fillId="0" borderId="0" xfId="12" applyNumberFormat="1" applyFont="1" applyFill="1" applyBorder="1" applyAlignment="1" applyProtection="1">
      <alignment horizontal="right"/>
    </xf>
    <xf numFmtId="164" fontId="8" fillId="0" borderId="0" xfId="12" applyNumberFormat="1" applyFont="1" applyFill="1" applyBorder="1" applyAlignment="1" applyProtection="1">
      <alignment horizontal="right"/>
      <protection locked="0"/>
    </xf>
    <xf numFmtId="164" fontId="8" fillId="0" borderId="0" xfId="0" applyNumberFormat="1" applyFont="1" applyFill="1" applyBorder="1" applyAlignment="1" applyProtection="1">
      <alignment horizontal="center" wrapText="1"/>
      <protection locked="0"/>
    </xf>
    <xf numFmtId="0" fontId="56" fillId="0" borderId="0" xfId="0" applyFont="1" applyAlignment="1" applyProtection="1">
      <alignment horizontal="center" wrapText="1"/>
    </xf>
    <xf numFmtId="0" fontId="57" fillId="0" borderId="0" xfId="0" applyFont="1" applyFill="1" applyProtection="1"/>
    <xf numFmtId="0" fontId="57" fillId="19" borderId="0" xfId="0" applyFont="1" applyFill="1" applyProtection="1">
      <protection locked="0"/>
    </xf>
    <xf numFmtId="0" fontId="0" fillId="0" borderId="9" xfId="0" applyFill="1" applyBorder="1" applyAlignment="1" applyProtection="1">
      <alignment horizontal="right"/>
      <protection locked="0"/>
    </xf>
    <xf numFmtId="2" fontId="43" fillId="0" borderId="17" xfId="11" applyNumberFormat="1" applyFont="1" applyFill="1" applyBorder="1" applyAlignment="1" applyProtection="1">
      <protection locked="0"/>
    </xf>
    <xf numFmtId="2" fontId="43" fillId="0" borderId="17" xfId="11" applyNumberFormat="1" applyFont="1" applyFill="1" applyBorder="1" applyProtection="1">
      <protection locked="0"/>
    </xf>
    <xf numFmtId="2" fontId="43" fillId="0" borderId="17" xfId="11" applyNumberFormat="1" applyFont="1" applyFill="1" applyBorder="1"/>
    <xf numFmtId="2" fontId="43" fillId="11" borderId="17" xfId="11" applyNumberFormat="1" applyFont="1" applyFill="1" applyBorder="1"/>
    <xf numFmtId="2" fontId="42" fillId="0" borderId="21" xfId="11" applyNumberFormat="1" applyFont="1" applyFill="1" applyBorder="1" applyProtection="1">
      <protection locked="0"/>
    </xf>
    <xf numFmtId="2" fontId="42" fillId="0" borderId="18" xfId="11" applyNumberFormat="1" applyFont="1" applyFill="1" applyBorder="1" applyProtection="1">
      <protection locked="0"/>
    </xf>
    <xf numFmtId="4" fontId="43" fillId="0" borderId="17" xfId="11" applyNumberFormat="1" applyFont="1" applyBorder="1"/>
    <xf numFmtId="4" fontId="43" fillId="11" borderId="17" xfId="11" applyNumberFormat="1" applyFont="1" applyFill="1" applyBorder="1"/>
    <xf numFmtId="167" fontId="13" fillId="0" borderId="11" xfId="0" applyNumberFormat="1" applyFont="1" applyFill="1" applyBorder="1" applyProtection="1">
      <protection locked="0"/>
    </xf>
    <xf numFmtId="165" fontId="8" fillId="20" borderId="6" xfId="0" applyNumberFormat="1" applyFont="1" applyFill="1" applyBorder="1" applyProtection="1">
      <protection locked="0"/>
    </xf>
    <xf numFmtId="167" fontId="8" fillId="20" borderId="9" xfId="0" applyNumberFormat="1" applyFont="1" applyFill="1" applyBorder="1" applyProtection="1">
      <protection locked="0"/>
    </xf>
    <xf numFmtId="167" fontId="13" fillId="20" borderId="5" xfId="0" applyNumberFormat="1" applyFont="1" applyFill="1" applyBorder="1" applyProtection="1"/>
    <xf numFmtId="164" fontId="13" fillId="20" borderId="6" xfId="12" applyNumberFormat="1" applyFont="1" applyFill="1" applyBorder="1" applyProtection="1">
      <protection locked="0"/>
    </xf>
    <xf numFmtId="0" fontId="13" fillId="20" borderId="0" xfId="0" applyFont="1" applyFill="1" applyProtection="1">
      <protection locked="0"/>
    </xf>
    <xf numFmtId="167" fontId="13" fillId="21" borderId="5" xfId="0" applyNumberFormat="1" applyFont="1" applyFill="1" applyBorder="1" applyProtection="1"/>
    <xf numFmtId="165" fontId="8" fillId="22" borderId="6" xfId="12" applyNumberFormat="1" applyFont="1" applyFill="1" applyBorder="1" applyProtection="1">
      <protection locked="0"/>
    </xf>
    <xf numFmtId="167" fontId="8" fillId="22" borderId="9" xfId="0" applyNumberFormat="1" applyFont="1" applyFill="1" applyBorder="1" applyProtection="1">
      <protection locked="0"/>
    </xf>
    <xf numFmtId="167" fontId="13" fillId="22" borderId="5" xfId="0" applyNumberFormat="1" applyFont="1" applyFill="1" applyBorder="1" applyProtection="1"/>
    <xf numFmtId="167" fontId="8" fillId="7" borderId="16" xfId="0" applyNumberFormat="1" applyFont="1" applyFill="1" applyBorder="1" applyProtection="1">
      <protection locked="0"/>
    </xf>
    <xf numFmtId="4" fontId="28" fillId="7" borderId="6" xfId="0" applyNumberFormat="1" applyFont="1" applyFill="1" applyBorder="1" applyProtection="1">
      <protection locked="0"/>
    </xf>
    <xf numFmtId="167" fontId="29" fillId="7" borderId="9" xfId="0" applyNumberFormat="1" applyFont="1" applyFill="1" applyBorder="1" applyProtection="1"/>
    <xf numFmtId="167" fontId="28" fillId="7" borderId="5" xfId="0" applyNumberFormat="1" applyFont="1" applyFill="1" applyBorder="1" applyProtection="1"/>
    <xf numFmtId="4" fontId="13" fillId="7" borderId="6" xfId="0" applyNumberFormat="1" applyFont="1" applyFill="1" applyBorder="1" applyProtection="1">
      <protection locked="0"/>
    </xf>
    <xf numFmtId="167" fontId="8" fillId="7" borderId="9" xfId="0" applyNumberFormat="1" applyFont="1" applyFill="1" applyBorder="1" applyProtection="1">
      <protection locked="0"/>
    </xf>
    <xf numFmtId="167" fontId="13" fillId="7" borderId="5" xfId="0" applyNumberFormat="1" applyFont="1" applyFill="1" applyBorder="1" applyProtection="1"/>
    <xf numFmtId="167" fontId="13" fillId="0" borderId="10" xfId="0" applyNumberFormat="1" applyFont="1" applyBorder="1" applyProtection="1">
      <protection locked="0"/>
    </xf>
    <xf numFmtId="167" fontId="13" fillId="23" borderId="16" xfId="0" applyNumberFormat="1" applyFont="1" applyFill="1" applyBorder="1" applyProtection="1">
      <protection locked="0"/>
    </xf>
    <xf numFmtId="0" fontId="8" fillId="2" borderId="15" xfId="0" applyFont="1" applyFill="1" applyBorder="1" applyAlignment="1" applyProtection="1">
      <alignment horizontal="center"/>
      <protection locked="0"/>
    </xf>
    <xf numFmtId="0" fontId="8" fillId="2" borderId="18" xfId="0" applyFont="1" applyFill="1" applyBorder="1" applyProtection="1">
      <protection locked="0"/>
    </xf>
    <xf numFmtId="0" fontId="8" fillId="2" borderId="0" xfId="0" applyFont="1" applyFill="1" applyBorder="1" applyProtection="1">
      <protection locked="0"/>
    </xf>
    <xf numFmtId="0" fontId="8" fillId="2" borderId="9" xfId="0" applyFont="1" applyFill="1" applyBorder="1" applyProtection="1">
      <protection locked="0"/>
    </xf>
    <xf numFmtId="0" fontId="8" fillId="2" borderId="44" xfId="0" applyFont="1" applyFill="1" applyBorder="1" applyAlignment="1" applyProtection="1">
      <alignment horizontal="right"/>
      <protection locked="0"/>
    </xf>
    <xf numFmtId="167" fontId="13" fillId="0" borderId="15" xfId="0" applyNumberFormat="1" applyFont="1" applyFill="1" applyBorder="1" applyProtection="1">
      <protection locked="0"/>
    </xf>
    <xf numFmtId="167" fontId="12" fillId="0" borderId="0" xfId="0" applyNumberFormat="1" applyFont="1" applyBorder="1"/>
    <xf numFmtId="167" fontId="12" fillId="0" borderId="9" xfId="0" applyNumberFormat="1" applyFont="1" applyBorder="1"/>
    <xf numFmtId="167" fontId="12" fillId="4" borderId="10" xfId="0" applyNumberFormat="1" applyFont="1" applyFill="1" applyBorder="1"/>
    <xf numFmtId="165" fontId="8" fillId="24" borderId="6" xfId="0" applyNumberFormat="1" applyFont="1" applyFill="1" applyBorder="1" applyProtection="1">
      <protection locked="0"/>
    </xf>
    <xf numFmtId="167" fontId="8" fillId="24" borderId="9" xfId="0" applyNumberFormat="1" applyFont="1" applyFill="1" applyBorder="1" applyProtection="1">
      <protection locked="0"/>
    </xf>
    <xf numFmtId="167" fontId="13" fillId="24" borderId="5" xfId="0" applyNumberFormat="1" applyFont="1" applyFill="1" applyBorder="1" applyProtection="1"/>
    <xf numFmtId="164" fontId="13" fillId="24" borderId="6" xfId="12" applyNumberFormat="1" applyFont="1" applyFill="1" applyBorder="1" applyProtection="1">
      <protection locked="0"/>
    </xf>
    <xf numFmtId="0" fontId="13" fillId="24" borderId="0" xfId="0" applyFont="1" applyFill="1" applyProtection="1">
      <protection locked="0"/>
    </xf>
    <xf numFmtId="167" fontId="13" fillId="25" borderId="5" xfId="0" applyNumberFormat="1" applyFont="1" applyFill="1" applyBorder="1" applyProtection="1"/>
    <xf numFmtId="165" fontId="8" fillId="26" borderId="6" xfId="12" applyNumberFormat="1" applyFont="1" applyFill="1" applyBorder="1" applyProtection="1">
      <protection locked="0"/>
    </xf>
    <xf numFmtId="167" fontId="8" fillId="26" borderId="9" xfId="0" applyNumberFormat="1" applyFont="1" applyFill="1" applyBorder="1" applyProtection="1">
      <protection locked="0"/>
    </xf>
    <xf numFmtId="167" fontId="13" fillId="26" borderId="5" xfId="0" applyNumberFormat="1" applyFont="1" applyFill="1" applyBorder="1" applyProtection="1"/>
    <xf numFmtId="167" fontId="12" fillId="0" borderId="10" xfId="0" applyNumberFormat="1" applyFont="1" applyBorder="1"/>
    <xf numFmtId="167" fontId="13" fillId="27" borderId="5" xfId="0" applyNumberFormat="1" applyFont="1" applyFill="1" applyBorder="1" applyProtection="1"/>
    <xf numFmtId="167" fontId="13" fillId="28" borderId="5" xfId="0" applyNumberFormat="1" applyFont="1" applyFill="1" applyBorder="1" applyProtection="1"/>
    <xf numFmtId="167" fontId="13" fillId="0" borderId="10" xfId="0" applyNumberFormat="1" applyFont="1" applyFill="1" applyBorder="1" applyProtection="1">
      <protection locked="0"/>
    </xf>
    <xf numFmtId="167" fontId="12" fillId="3" borderId="10" xfId="0" applyNumberFormat="1" applyFont="1" applyFill="1" applyBorder="1"/>
    <xf numFmtId="167" fontId="12" fillId="9" borderId="10" xfId="0" applyNumberFormat="1" applyFont="1" applyFill="1" applyBorder="1"/>
    <xf numFmtId="167" fontId="12" fillId="9" borderId="11" xfId="0" applyNumberFormat="1" applyFont="1" applyFill="1" applyBorder="1"/>
    <xf numFmtId="167" fontId="12" fillId="9" borderId="15" xfId="0" applyNumberFormat="1" applyFont="1" applyFill="1" applyBorder="1"/>
    <xf numFmtId="167" fontId="13" fillId="3" borderId="10" xfId="0" applyNumberFormat="1" applyFont="1" applyFill="1" applyBorder="1" applyProtection="1">
      <protection locked="0"/>
    </xf>
    <xf numFmtId="4" fontId="13" fillId="13" borderId="67" xfId="0" applyNumberFormat="1" applyFont="1" applyFill="1" applyBorder="1" applyProtection="1">
      <protection locked="0"/>
    </xf>
    <xf numFmtId="167" fontId="8" fillId="0" borderId="0" xfId="0" applyNumberFormat="1" applyFont="1" applyBorder="1" applyAlignment="1" applyProtection="1">
      <alignment horizontal="center"/>
      <protection locked="0"/>
    </xf>
    <xf numFmtId="164" fontId="57" fillId="0" borderId="0" xfId="0" applyNumberFormat="1" applyFont="1" applyFill="1" applyProtection="1">
      <protection locked="0"/>
    </xf>
    <xf numFmtId="14" fontId="13" fillId="0" borderId="0" xfId="0" applyNumberFormat="1" applyFont="1" applyBorder="1" applyAlignment="1" applyProtection="1">
      <protection locked="0"/>
    </xf>
    <xf numFmtId="0" fontId="0" fillId="0" borderId="0" xfId="0" applyAlignment="1"/>
    <xf numFmtId="0" fontId="13" fillId="0" borderId="0" xfId="0" applyFont="1" applyBorder="1" applyAlignment="1" applyProtection="1">
      <alignment horizontal="left"/>
      <protection locked="0"/>
    </xf>
    <xf numFmtId="0" fontId="13" fillId="0" borderId="0" xfId="0" applyFont="1" applyBorder="1" applyAlignment="1" applyProtection="1">
      <alignment horizontal="left" wrapText="1"/>
      <protection locked="0"/>
    </xf>
    <xf numFmtId="0" fontId="0" fillId="0" borderId="0" xfId="0" applyAlignment="1">
      <alignment wrapText="1"/>
    </xf>
    <xf numFmtId="167" fontId="8" fillId="5" borderId="6" xfId="0" applyNumberFormat="1" applyFont="1" applyFill="1" applyBorder="1" applyAlignment="1" applyProtection="1">
      <protection locked="0"/>
    </xf>
    <xf numFmtId="0" fontId="0" fillId="0" borderId="9" xfId="0" applyBorder="1" applyAlignment="1" applyProtection="1">
      <protection locked="0"/>
    </xf>
    <xf numFmtId="0" fontId="8" fillId="0" borderId="0" xfId="0" applyFont="1" applyBorder="1" applyAlignment="1" applyProtection="1">
      <alignment horizontal="left"/>
      <protection locked="0"/>
    </xf>
    <xf numFmtId="0" fontId="0" fillId="0" borderId="0" xfId="0" applyAlignment="1" applyProtection="1">
      <alignment horizontal="left"/>
      <protection locked="0"/>
    </xf>
    <xf numFmtId="0" fontId="13" fillId="0" borderId="0" xfId="0" applyFont="1" applyBorder="1" applyAlignment="1" applyProtection="1">
      <protection locked="0"/>
    </xf>
    <xf numFmtId="0" fontId="8" fillId="0" borderId="0" xfId="10" applyFont="1" applyFill="1" applyBorder="1" applyAlignment="1" applyProtection="1">
      <alignment horizontal="left" vertical="top"/>
      <protection locked="0"/>
    </xf>
    <xf numFmtId="167" fontId="13" fillId="3" borderId="10" xfId="0" applyNumberFormat="1" applyFont="1" applyFill="1" applyBorder="1" applyAlignment="1" applyProtection="1">
      <protection locked="0"/>
    </xf>
    <xf numFmtId="0" fontId="0" fillId="0" borderId="15" xfId="0" applyBorder="1" applyAlignment="1"/>
    <xf numFmtId="167" fontId="8" fillId="0" borderId="10" xfId="0" applyNumberFormat="1" applyFont="1" applyFill="1" applyBorder="1" applyAlignment="1" applyProtection="1">
      <protection locked="0"/>
    </xf>
    <xf numFmtId="0" fontId="16" fillId="0" borderId="15" xfId="0" applyFont="1" applyBorder="1" applyAlignment="1" applyProtection="1">
      <protection locked="0"/>
    </xf>
    <xf numFmtId="167" fontId="8" fillId="2" borderId="6" xfId="0" applyNumberFormat="1" applyFont="1" applyFill="1" applyBorder="1" applyAlignment="1" applyProtection="1">
      <protection locked="0"/>
    </xf>
    <xf numFmtId="167" fontId="8" fillId="2" borderId="13" xfId="0" applyNumberFormat="1" applyFont="1" applyFill="1" applyBorder="1" applyAlignment="1" applyProtection="1">
      <protection locked="0"/>
    </xf>
    <xf numFmtId="0" fontId="0" fillId="0" borderId="12" xfId="0" applyBorder="1" applyAlignment="1" applyProtection="1">
      <protection locked="0"/>
    </xf>
    <xf numFmtId="0" fontId="14" fillId="0" borderId="0" xfId="0" applyFont="1" applyAlignment="1" applyProtection="1">
      <protection locked="0"/>
    </xf>
    <xf numFmtId="167" fontId="13" fillId="10" borderId="10" xfId="0" applyNumberFormat="1" applyFont="1" applyFill="1" applyBorder="1" applyAlignment="1" applyProtection="1">
      <protection locked="0"/>
    </xf>
    <xf numFmtId="0" fontId="0" fillId="10" borderId="15" xfId="0" applyFill="1" applyBorder="1" applyAlignment="1"/>
    <xf numFmtId="0" fontId="0" fillId="0" borderId="15" xfId="0" applyBorder="1" applyAlignment="1" applyProtection="1">
      <protection locked="0"/>
    </xf>
    <xf numFmtId="0" fontId="13" fillId="0" borderId="0" xfId="0" applyFont="1" applyAlignment="1" applyProtection="1">
      <alignment horizontal="center" wrapText="1"/>
      <protection locked="0"/>
    </xf>
    <xf numFmtId="0" fontId="0" fillId="0" borderId="0" xfId="0" applyAlignment="1">
      <alignment horizontal="center"/>
    </xf>
    <xf numFmtId="0" fontId="8" fillId="0" borderId="6" xfId="0" applyFont="1" applyBorder="1" applyAlignment="1" applyProtection="1">
      <protection locked="0"/>
    </xf>
    <xf numFmtId="0" fontId="0" fillId="0" borderId="0" xfId="0" applyBorder="1" applyAlignment="1" applyProtection="1">
      <protection locked="0"/>
    </xf>
    <xf numFmtId="0" fontId="13" fillId="0" borderId="17" xfId="0" applyFont="1" applyBorder="1" applyAlignment="1" applyProtection="1">
      <protection locked="0"/>
    </xf>
    <xf numFmtId="0" fontId="0" fillId="0" borderId="18" xfId="0" applyBorder="1" applyAlignment="1"/>
    <xf numFmtId="0" fontId="8" fillId="0" borderId="6" xfId="0" applyFont="1" applyBorder="1" applyAlignment="1" applyProtection="1">
      <alignment horizontal="left" wrapText="1"/>
      <protection locked="0"/>
    </xf>
    <xf numFmtId="0" fontId="0" fillId="0" borderId="0" xfId="0" applyAlignment="1" applyProtection="1">
      <alignment wrapText="1"/>
      <protection locked="0"/>
    </xf>
    <xf numFmtId="0" fontId="8" fillId="0" borderId="0" xfId="0" applyFont="1" applyBorder="1" applyAlignment="1" applyProtection="1">
      <alignment wrapText="1"/>
      <protection locked="0"/>
    </xf>
    <xf numFmtId="0" fontId="0" fillId="0" borderId="0" xfId="0" applyBorder="1" applyAlignment="1" applyProtection="1">
      <alignment wrapText="1"/>
      <protection locked="0"/>
    </xf>
    <xf numFmtId="0" fontId="13" fillId="0" borderId="10" xfId="0" applyFont="1" applyFill="1" applyBorder="1" applyAlignment="1" applyProtection="1">
      <alignment horizontal="center"/>
      <protection locked="0"/>
    </xf>
    <xf numFmtId="0" fontId="16" fillId="0" borderId="11" xfId="0" applyFont="1" applyBorder="1" applyAlignment="1" applyProtection="1">
      <alignment horizontal="center"/>
      <protection locked="0"/>
    </xf>
    <xf numFmtId="0" fontId="12" fillId="0" borderId="10" xfId="0" applyFont="1" applyFill="1" applyBorder="1" applyAlignment="1" applyProtection="1">
      <alignment horizontal="center"/>
      <protection locked="0"/>
    </xf>
    <xf numFmtId="0" fontId="13" fillId="0" borderId="18" xfId="0" applyFont="1" applyBorder="1" applyAlignment="1" applyProtection="1">
      <alignment horizontal="center" wrapText="1"/>
      <protection locked="0"/>
    </xf>
    <xf numFmtId="0" fontId="0" fillId="0" borderId="0" xfId="0" applyAlignment="1">
      <alignment horizontal="center" wrapText="1"/>
    </xf>
    <xf numFmtId="0" fontId="13" fillId="0" borderId="0" xfId="0" applyFont="1" applyFill="1" applyBorder="1" applyAlignment="1" applyProtection="1">
      <alignment horizontal="center"/>
      <protection locked="0"/>
    </xf>
    <xf numFmtId="165" fontId="8" fillId="0" borderId="6" xfId="0" applyNumberFormat="1" applyFont="1" applyFill="1" applyBorder="1" applyAlignment="1" applyProtection="1">
      <alignment horizontal="left"/>
      <protection locked="0"/>
    </xf>
    <xf numFmtId="0" fontId="0" fillId="0" borderId="0" xfId="0" applyAlignment="1" applyProtection="1">
      <protection locked="0"/>
    </xf>
    <xf numFmtId="0" fontId="13" fillId="3" borderId="11" xfId="0" applyFont="1" applyFill="1" applyBorder="1" applyAlignment="1" applyProtection="1">
      <alignment horizontal="right"/>
      <protection locked="0"/>
    </xf>
    <xf numFmtId="0" fontId="12" fillId="0" borderId="11" xfId="0" applyFont="1" applyBorder="1" applyAlignment="1"/>
    <xf numFmtId="0" fontId="12" fillId="0" borderId="14" xfId="0" applyFont="1" applyBorder="1" applyAlignment="1"/>
    <xf numFmtId="0" fontId="13" fillId="0" borderId="11" xfId="0" applyFont="1" applyFill="1" applyBorder="1" applyAlignment="1" applyProtection="1">
      <alignment horizontal="left"/>
      <protection locked="0"/>
    </xf>
    <xf numFmtId="0" fontId="0" fillId="0" borderId="11" xfId="0" applyBorder="1" applyAlignment="1"/>
    <xf numFmtId="0" fontId="13" fillId="0" borderId="18" xfId="0" applyFont="1" applyBorder="1" applyAlignment="1" applyProtection="1">
      <protection locked="0"/>
    </xf>
    <xf numFmtId="0" fontId="0" fillId="0" borderId="18" xfId="0" applyBorder="1" applyAlignment="1" applyProtection="1">
      <protection locked="0"/>
    </xf>
    <xf numFmtId="0" fontId="8" fillId="0" borderId="0" xfId="0" applyFont="1" applyBorder="1" applyAlignment="1" applyProtection="1">
      <protection locked="0"/>
    </xf>
    <xf numFmtId="0" fontId="8" fillId="0" borderId="9" xfId="0" applyFont="1" applyBorder="1" applyAlignment="1" applyProtection="1">
      <protection locked="0"/>
    </xf>
    <xf numFmtId="0" fontId="13" fillId="0" borderId="10" xfId="0" applyFont="1" applyBorder="1" applyAlignment="1" applyProtection="1">
      <alignment horizontal="center"/>
      <protection locked="0"/>
    </xf>
    <xf numFmtId="0" fontId="16" fillId="0" borderId="11" xfId="0" applyFont="1" applyBorder="1" applyAlignment="1"/>
    <xf numFmtId="0" fontId="16" fillId="0" borderId="15" xfId="0" applyFont="1" applyBorder="1" applyAlignment="1"/>
    <xf numFmtId="0" fontId="13" fillId="0" borderId="0" xfId="0" applyFont="1" applyBorder="1" applyAlignment="1" applyProtection="1">
      <alignment wrapText="1"/>
      <protection locked="0"/>
    </xf>
    <xf numFmtId="0" fontId="8" fillId="0" borderId="0" xfId="0" applyFont="1" applyBorder="1" applyAlignment="1" applyProtection="1">
      <alignment horizontal="left" wrapText="1"/>
      <protection locked="0"/>
    </xf>
    <xf numFmtId="0" fontId="13" fillId="0" borderId="6" xfId="0" applyFont="1" applyBorder="1" applyAlignment="1" applyProtection="1">
      <protection locked="0"/>
    </xf>
    <xf numFmtId="0" fontId="0" fillId="0" borderId="9" xfId="0" applyBorder="1" applyAlignment="1" applyProtection="1">
      <alignment wrapText="1"/>
      <protection locked="0"/>
    </xf>
    <xf numFmtId="0" fontId="13" fillId="4" borderId="11" xfId="0" applyFont="1" applyFill="1" applyBorder="1" applyAlignment="1" applyProtection="1">
      <alignment horizontal="left"/>
      <protection locked="0"/>
    </xf>
    <xf numFmtId="0" fontId="0" fillId="0" borderId="0" xfId="0" applyBorder="1" applyAlignment="1"/>
    <xf numFmtId="0" fontId="0" fillId="0" borderId="9" xfId="0" applyBorder="1" applyAlignment="1"/>
    <xf numFmtId="0" fontId="13" fillId="0" borderId="17" xfId="0" applyFont="1" applyFill="1" applyBorder="1" applyAlignment="1" applyProtection="1">
      <alignment horizontal="left"/>
      <protection locked="0"/>
    </xf>
    <xf numFmtId="165" fontId="8" fillId="0" borderId="13" xfId="0" applyNumberFormat="1" applyFont="1" applyFill="1" applyBorder="1" applyAlignment="1" applyProtection="1">
      <alignment horizontal="left"/>
      <protection locked="0"/>
    </xf>
    <xf numFmtId="0" fontId="0" fillId="0" borderId="14" xfId="0" applyBorder="1" applyAlignment="1" applyProtection="1">
      <protection locked="0"/>
    </xf>
    <xf numFmtId="0" fontId="12" fillId="0" borderId="10" xfId="0" applyFont="1" applyFill="1" applyBorder="1" applyAlignment="1" applyProtection="1">
      <alignment horizontal="right"/>
      <protection locked="0"/>
    </xf>
    <xf numFmtId="0" fontId="12" fillId="0" borderId="11" xfId="0" applyFont="1" applyBorder="1" applyAlignment="1" applyProtection="1">
      <alignment horizontal="right"/>
      <protection locked="0"/>
    </xf>
    <xf numFmtId="0" fontId="8" fillId="0" borderId="11" xfId="0" applyFont="1" applyBorder="1" applyAlignment="1" applyProtection="1">
      <protection locked="0"/>
    </xf>
    <xf numFmtId="0" fontId="12" fillId="0" borderId="11" xfId="0" applyFont="1" applyFill="1" applyBorder="1" applyAlignment="1" applyProtection="1">
      <alignment horizontal="right"/>
      <protection locked="0"/>
    </xf>
    <xf numFmtId="0" fontId="12" fillId="0" borderId="15" xfId="0" applyFont="1" applyFill="1" applyBorder="1" applyAlignment="1" applyProtection="1">
      <alignment horizontal="right"/>
      <protection locked="0"/>
    </xf>
    <xf numFmtId="0" fontId="8" fillId="0" borderId="14" xfId="0" applyFont="1" applyBorder="1" applyAlignment="1" applyProtection="1">
      <alignment wrapText="1"/>
      <protection locked="0"/>
    </xf>
    <xf numFmtId="0" fontId="0" fillId="0" borderId="14" xfId="0" applyBorder="1" applyAlignment="1" applyProtection="1">
      <alignment wrapText="1"/>
      <protection locked="0"/>
    </xf>
    <xf numFmtId="0" fontId="59" fillId="0" borderId="10" xfId="0" applyFont="1" applyBorder="1" applyAlignment="1" applyProtection="1">
      <alignment horizontal="center"/>
      <protection locked="0"/>
    </xf>
    <xf numFmtId="0" fontId="59" fillId="0" borderId="11" xfId="0" applyFont="1" applyBorder="1" applyAlignment="1" applyProtection="1">
      <alignment horizontal="center"/>
      <protection locked="0"/>
    </xf>
    <xf numFmtId="0" fontId="13" fillId="0" borderId="17" xfId="0" applyFont="1" applyFill="1" applyBorder="1" applyAlignment="1" applyProtection="1">
      <protection locked="0"/>
    </xf>
    <xf numFmtId="0" fontId="8" fillId="0" borderId="18" xfId="0" applyFont="1" applyBorder="1" applyAlignment="1" applyProtection="1">
      <alignment horizontal="center" wrapText="1"/>
      <protection locked="0"/>
    </xf>
    <xf numFmtId="0" fontId="13" fillId="0" borderId="18" xfId="0" applyFont="1" applyFill="1" applyBorder="1" applyAlignment="1" applyProtection="1">
      <protection locked="0"/>
    </xf>
    <xf numFmtId="0" fontId="8" fillId="0" borderId="14" xfId="0" applyFont="1" applyBorder="1" applyAlignment="1" applyProtection="1">
      <alignment horizontal="left"/>
      <protection locked="0"/>
    </xf>
    <xf numFmtId="0" fontId="0" fillId="0" borderId="14" xfId="0" applyBorder="1" applyAlignment="1"/>
    <xf numFmtId="0" fontId="0" fillId="0" borderId="12" xfId="0" applyBorder="1" applyAlignment="1"/>
    <xf numFmtId="0" fontId="0" fillId="0" borderId="14" xfId="0" applyBorder="1" applyAlignment="1">
      <alignment wrapText="1"/>
    </xf>
    <xf numFmtId="0" fontId="0" fillId="0" borderId="12" xfId="0" applyBorder="1" applyAlignment="1">
      <alignment wrapText="1"/>
    </xf>
    <xf numFmtId="0" fontId="28" fillId="4" borderId="11" xfId="0" applyFont="1" applyFill="1" applyBorder="1" applyAlignment="1" applyProtection="1">
      <alignment horizontal="right"/>
      <protection locked="0"/>
    </xf>
    <xf numFmtId="0" fontId="30" fillId="4" borderId="11" xfId="0" applyFont="1" applyFill="1" applyBorder="1" applyAlignment="1"/>
    <xf numFmtId="0" fontId="0" fillId="0" borderId="20" xfId="0" applyBorder="1" applyAlignment="1"/>
    <xf numFmtId="0" fontId="8" fillId="0" borderId="14" xfId="0" applyNumberFormat="1" applyFont="1" applyFill="1" applyBorder="1" applyAlignment="1" applyProtection="1">
      <alignment horizontal="right" wrapText="1"/>
      <protection locked="0"/>
    </xf>
    <xf numFmtId="0" fontId="0" fillId="0" borderId="14" xfId="0" applyNumberFormat="1" applyBorder="1" applyAlignment="1" applyProtection="1">
      <alignment horizontal="right" wrapText="1"/>
      <protection locked="0"/>
    </xf>
    <xf numFmtId="0" fontId="0" fillId="0" borderId="12" xfId="0" applyNumberFormat="1" applyBorder="1" applyAlignment="1" applyProtection="1">
      <alignment horizontal="right" wrapText="1"/>
      <protection locked="0"/>
    </xf>
    <xf numFmtId="0" fontId="8" fillId="0" borderId="0" xfId="0" applyNumberFormat="1" applyFont="1" applyFill="1" applyBorder="1" applyAlignment="1" applyProtection="1">
      <alignment horizontal="right" wrapText="1"/>
      <protection locked="0"/>
    </xf>
    <xf numFmtId="0" fontId="0" fillId="0" borderId="0" xfId="0" applyNumberFormat="1" applyAlignment="1" applyProtection="1">
      <alignment horizontal="right" wrapText="1"/>
      <protection locked="0"/>
    </xf>
    <xf numFmtId="0" fontId="0" fillId="0" borderId="9" xfId="0" applyNumberFormat="1" applyBorder="1" applyAlignment="1" applyProtection="1">
      <alignment horizontal="right" wrapText="1"/>
      <protection locked="0"/>
    </xf>
    <xf numFmtId="0" fontId="8" fillId="0" borderId="0" xfId="0" applyNumberFormat="1" applyFont="1" applyBorder="1" applyAlignment="1" applyProtection="1">
      <alignment horizontal="right" wrapText="1"/>
      <protection locked="0"/>
    </xf>
    <xf numFmtId="0" fontId="8" fillId="0" borderId="6" xfId="0" applyFont="1" applyBorder="1" applyAlignment="1" applyProtection="1">
      <alignment wrapText="1"/>
      <protection locked="0"/>
    </xf>
    <xf numFmtId="0" fontId="13" fillId="3" borderId="11" xfId="0" applyFont="1" applyFill="1" applyBorder="1" applyAlignment="1" applyProtection="1">
      <alignment horizontal="right" wrapText="1"/>
      <protection locked="0"/>
    </xf>
    <xf numFmtId="0" fontId="16" fillId="0" borderId="11" xfId="0" applyFont="1" applyBorder="1" applyAlignment="1">
      <alignment wrapText="1"/>
    </xf>
    <xf numFmtId="0" fontId="8" fillId="0" borderId="13" xfId="0" quotePrefix="1" applyFont="1" applyBorder="1" applyAlignment="1" applyProtection="1">
      <alignment horizontal="left" wrapText="1"/>
      <protection locked="0"/>
    </xf>
    <xf numFmtId="0" fontId="0" fillId="0" borderId="12" xfId="0" applyBorder="1" applyAlignment="1" applyProtection="1">
      <alignment wrapText="1"/>
      <protection locked="0"/>
    </xf>
    <xf numFmtId="0" fontId="8" fillId="0" borderId="0" xfId="0" applyFont="1" applyBorder="1" applyAlignment="1" applyProtection="1">
      <alignment horizontal="right"/>
      <protection locked="0"/>
    </xf>
    <xf numFmtId="0" fontId="16" fillId="0" borderId="0" xfId="0" applyFont="1" applyBorder="1" applyAlignment="1" applyProtection="1">
      <alignment horizontal="right"/>
      <protection locked="0"/>
    </xf>
    <xf numFmtId="0" fontId="8" fillId="0" borderId="0" xfId="0" applyFont="1" applyBorder="1" applyAlignment="1" applyProtection="1">
      <alignment horizontal="left"/>
    </xf>
    <xf numFmtId="0" fontId="0" fillId="0" borderId="0" xfId="0" applyAlignment="1">
      <alignment horizontal="left"/>
    </xf>
    <xf numFmtId="0" fontId="0" fillId="0" borderId="0" xfId="0" applyBorder="1" applyAlignment="1">
      <alignment horizontal="left"/>
    </xf>
    <xf numFmtId="0" fontId="8" fillId="0" borderId="6" xfId="0" applyFont="1" applyBorder="1" applyAlignment="1" applyProtection="1"/>
    <xf numFmtId="0" fontId="0" fillId="0" borderId="0" xfId="0" applyBorder="1" applyAlignment="1" applyProtection="1"/>
    <xf numFmtId="0" fontId="8" fillId="0" borderId="0" xfId="0" applyFont="1" applyFill="1" applyBorder="1" applyAlignment="1" applyProtection="1"/>
    <xf numFmtId="0" fontId="16" fillId="0" borderId="0" xfId="0" applyFont="1" applyAlignment="1" applyProtection="1"/>
    <xf numFmtId="0" fontId="13" fillId="0" borderId="18" xfId="0" applyFont="1" applyBorder="1" applyAlignment="1" applyProtection="1">
      <alignment horizontal="center"/>
      <protection locked="0"/>
    </xf>
    <xf numFmtId="0" fontId="13" fillId="0" borderId="11" xfId="0" applyFont="1" applyBorder="1" applyAlignment="1" applyProtection="1">
      <alignment horizontal="left"/>
      <protection locked="0"/>
    </xf>
    <xf numFmtId="0" fontId="12" fillId="0" borderId="10" xfId="0" applyFont="1" applyBorder="1" applyAlignment="1" applyProtection="1">
      <alignment horizontal="center"/>
      <protection locked="0"/>
    </xf>
    <xf numFmtId="0" fontId="12" fillId="0" borderId="11"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0" fillId="0" borderId="0" xfId="0" applyAlignment="1" applyProtection="1">
      <alignment horizontal="left"/>
    </xf>
    <xf numFmtId="0" fontId="0" fillId="0" borderId="0" xfId="0" applyFont="1" applyFill="1" applyBorder="1" applyAlignment="1" applyProtection="1">
      <alignment horizontal="left"/>
      <protection locked="0"/>
    </xf>
    <xf numFmtId="0" fontId="16" fillId="0" borderId="0" xfId="0" applyFont="1" applyFill="1" applyBorder="1" applyAlignment="1" applyProtection="1">
      <alignment horizontal="left"/>
      <protection locked="0"/>
    </xf>
    <xf numFmtId="0" fontId="13" fillId="0" borderId="0" xfId="0" applyFont="1" applyFill="1" applyBorder="1" applyAlignment="1" applyProtection="1">
      <protection locked="0"/>
    </xf>
    <xf numFmtId="0" fontId="8" fillId="0" borderId="0" xfId="0" applyFont="1" applyBorder="1" applyAlignment="1" applyProtection="1">
      <alignment horizontal="center"/>
      <protection locked="0"/>
    </xf>
    <xf numFmtId="14" fontId="13" fillId="0" borderId="0" xfId="0" applyNumberFormat="1" applyFont="1" applyBorder="1" applyAlignment="1" applyProtection="1">
      <alignment horizontal="left"/>
      <protection locked="0"/>
    </xf>
    <xf numFmtId="0" fontId="13" fillId="0" borderId="19" xfId="0" applyFont="1" applyBorder="1" applyAlignment="1" applyProtection="1">
      <alignment horizontal="left"/>
      <protection locked="0"/>
    </xf>
    <xf numFmtId="0" fontId="13" fillId="0" borderId="2" xfId="0" applyFont="1" applyBorder="1" applyAlignment="1" applyProtection="1">
      <alignment horizontal="left"/>
      <protection locked="0"/>
    </xf>
    <xf numFmtId="0" fontId="16" fillId="0" borderId="0" xfId="0" applyFont="1" applyFill="1" applyBorder="1" applyAlignment="1"/>
    <xf numFmtId="0" fontId="0" fillId="0" borderId="0" xfId="0" applyFill="1" applyBorder="1" applyAlignment="1"/>
    <xf numFmtId="0" fontId="13" fillId="0" borderId="19" xfId="0" applyFont="1" applyBorder="1" applyAlignment="1" applyProtection="1">
      <alignment horizontal="center" wrapText="1"/>
      <protection locked="0"/>
    </xf>
    <xf numFmtId="0" fontId="0" fillId="0" borderId="19" xfId="0" applyBorder="1" applyAlignment="1"/>
    <xf numFmtId="0" fontId="13" fillId="0" borderId="0" xfId="0" applyFont="1" applyBorder="1" applyAlignment="1" applyProtection="1">
      <alignment horizontal="center"/>
      <protection locked="0"/>
    </xf>
    <xf numFmtId="0" fontId="13" fillId="0" borderId="0" xfId="0" applyFont="1" applyBorder="1" applyAlignment="1" applyProtection="1">
      <alignment horizontal="right"/>
      <protection locked="0"/>
    </xf>
    <xf numFmtId="0" fontId="16" fillId="0" borderId="15" xfId="0" applyFont="1" applyBorder="1" applyAlignment="1" applyProtection="1">
      <alignment horizontal="center"/>
      <protection locked="0"/>
    </xf>
    <xf numFmtId="167" fontId="13" fillId="4" borderId="10" xfId="0" applyNumberFormat="1" applyFont="1" applyFill="1" applyBorder="1" applyAlignment="1" applyProtection="1">
      <alignment horizontal="right"/>
      <protection locked="0"/>
    </xf>
    <xf numFmtId="0" fontId="0" fillId="0" borderId="15" xfId="0" applyBorder="1" applyAlignment="1" applyProtection="1">
      <alignment horizontal="right"/>
      <protection locked="0"/>
    </xf>
    <xf numFmtId="167" fontId="0" fillId="5" borderId="13" xfId="0" applyNumberFormat="1" applyFill="1" applyBorder="1" applyAlignment="1" applyProtection="1">
      <protection locked="0"/>
    </xf>
    <xf numFmtId="167" fontId="13" fillId="3" borderId="13" xfId="0" applyNumberFormat="1" applyFont="1" applyFill="1" applyBorder="1" applyAlignment="1" applyProtection="1">
      <protection locked="0"/>
    </xf>
    <xf numFmtId="167" fontId="13" fillId="4" borderId="10" xfId="0" applyNumberFormat="1" applyFont="1" applyFill="1" applyBorder="1" applyAlignment="1" applyProtection="1">
      <protection locked="0"/>
    </xf>
    <xf numFmtId="0" fontId="13" fillId="13" borderId="49" xfId="0" applyFont="1" applyFill="1" applyBorder="1" applyAlignment="1" applyProtection="1">
      <alignment horizontal="center"/>
      <protection locked="0"/>
    </xf>
    <xf numFmtId="0" fontId="13" fillId="13" borderId="50" xfId="0" applyFont="1" applyFill="1" applyBorder="1" applyAlignment="1" applyProtection="1">
      <alignment horizontal="center"/>
      <protection locked="0"/>
    </xf>
    <xf numFmtId="0" fontId="7" fillId="0" borderId="0" xfId="0" applyFont="1" applyFill="1" applyBorder="1" applyAlignment="1" applyProtection="1">
      <alignment horizontal="center"/>
      <protection locked="0"/>
    </xf>
    <xf numFmtId="0" fontId="0" fillId="0" borderId="6" xfId="0" applyBorder="1" applyAlignment="1" applyProtection="1">
      <alignment horizontal="left"/>
      <protection locked="0"/>
    </xf>
    <xf numFmtId="0" fontId="8" fillId="0" borderId="0" xfId="0" applyFont="1" applyBorder="1" applyAlignment="1" applyProtection="1"/>
    <xf numFmtId="0" fontId="8" fillId="0" borderId="13" xfId="0" applyFont="1" applyBorder="1" applyAlignment="1" applyProtection="1">
      <alignment horizontal="left"/>
      <protection locked="0"/>
    </xf>
    <xf numFmtId="0" fontId="8" fillId="0" borderId="0" xfId="0" applyFont="1" applyFill="1" applyBorder="1" applyAlignment="1" applyProtection="1">
      <alignment horizontal="left" wrapText="1"/>
      <protection locked="0"/>
    </xf>
    <xf numFmtId="0" fontId="7" fillId="0" borderId="0" xfId="0" applyFont="1" applyFill="1" applyBorder="1" applyAlignment="1" applyProtection="1">
      <alignment horizontal="left"/>
      <protection locked="0"/>
    </xf>
    <xf numFmtId="0" fontId="13" fillId="0" borderId="18" xfId="0" applyFont="1" applyFill="1" applyBorder="1" applyAlignment="1" applyProtection="1">
      <alignment horizontal="center" wrapText="1"/>
      <protection locked="0"/>
    </xf>
    <xf numFmtId="0" fontId="12" fillId="0" borderId="0" xfId="0" applyFont="1" applyAlignment="1">
      <alignment horizontal="center" wrapText="1"/>
    </xf>
    <xf numFmtId="0" fontId="7" fillId="0" borderId="0" xfId="0" applyFont="1" applyAlignment="1" applyProtection="1"/>
    <xf numFmtId="0" fontId="7" fillId="0" borderId="0" xfId="0" applyFont="1" applyBorder="1" applyAlignment="1" applyProtection="1">
      <alignment horizontal="right"/>
      <protection locked="0"/>
    </xf>
    <xf numFmtId="0" fontId="7" fillId="0" borderId="11" xfId="0" applyFont="1" applyBorder="1" applyAlignment="1">
      <alignment wrapText="1"/>
    </xf>
    <xf numFmtId="0" fontId="16" fillId="0" borderId="11" xfId="0" applyFont="1" applyBorder="1" applyAlignment="1" applyProtection="1">
      <protection locked="0"/>
    </xf>
    <xf numFmtId="0" fontId="13" fillId="0" borderId="19" xfId="0" applyFont="1" applyBorder="1" applyAlignment="1" applyProtection="1">
      <alignment horizontal="center"/>
      <protection locked="0"/>
    </xf>
    <xf numFmtId="0" fontId="7" fillId="0" borderId="0" xfId="0" applyFont="1" applyFill="1" applyBorder="1" applyAlignment="1"/>
    <xf numFmtId="0" fontId="0" fillId="2" borderId="9" xfId="0" applyFill="1" applyBorder="1" applyAlignment="1" applyProtection="1">
      <protection locked="0"/>
    </xf>
    <xf numFmtId="0" fontId="0" fillId="0" borderId="11" xfId="0" applyBorder="1" applyAlignment="1" applyProtection="1">
      <protection locked="0"/>
    </xf>
    <xf numFmtId="0" fontId="7" fillId="0" borderId="11" xfId="0" applyFont="1" applyBorder="1" applyAlignment="1" applyProtection="1">
      <protection locked="0"/>
    </xf>
    <xf numFmtId="0" fontId="13" fillId="0" borderId="35" xfId="0" applyFont="1" applyBorder="1" applyAlignment="1" applyProtection="1">
      <alignment horizontal="left"/>
      <protection locked="0"/>
    </xf>
    <xf numFmtId="0" fontId="0" fillId="13" borderId="50" xfId="0" applyFill="1" applyBorder="1" applyAlignment="1" applyProtection="1">
      <alignment horizontal="center"/>
      <protection locked="0"/>
    </xf>
    <xf numFmtId="0" fontId="0" fillId="13" borderId="34" xfId="0" applyFill="1" applyBorder="1" applyAlignment="1"/>
    <xf numFmtId="167" fontId="13" fillId="7" borderId="10" xfId="0" applyNumberFormat="1" applyFont="1" applyFill="1" applyBorder="1" applyAlignment="1" applyProtection="1">
      <protection locked="0"/>
    </xf>
    <xf numFmtId="167" fontId="13" fillId="18" borderId="10" xfId="0" applyNumberFormat="1" applyFont="1" applyFill="1" applyBorder="1" applyAlignment="1" applyProtection="1">
      <alignment horizontal="right"/>
      <protection locked="0"/>
    </xf>
    <xf numFmtId="0" fontId="0" fillId="1" borderId="15" xfId="0" applyFill="1" applyBorder="1" applyAlignment="1">
      <alignment horizontal="right"/>
    </xf>
    <xf numFmtId="167" fontId="13" fillId="6" borderId="17" xfId="0" applyNumberFormat="1" applyFont="1" applyFill="1" applyBorder="1" applyAlignment="1" applyProtection="1">
      <alignment horizontal="right"/>
      <protection locked="0"/>
    </xf>
    <xf numFmtId="167" fontId="13" fillId="6" borderId="20" xfId="0" applyNumberFormat="1" applyFont="1" applyFill="1" applyBorder="1" applyAlignment="1" applyProtection="1">
      <alignment horizontal="right"/>
      <protection locked="0"/>
    </xf>
    <xf numFmtId="0" fontId="0" fillId="0" borderId="20" xfId="0" applyBorder="1" applyAlignment="1">
      <alignment horizontal="right"/>
    </xf>
    <xf numFmtId="0" fontId="7" fillId="0" borderId="15" xfId="0" applyFont="1" applyBorder="1" applyAlignment="1" applyProtection="1">
      <protection locked="0"/>
    </xf>
    <xf numFmtId="167" fontId="13" fillId="23" borderId="10" xfId="0" applyNumberFormat="1" applyFont="1" applyFill="1" applyBorder="1" applyAlignment="1" applyProtection="1">
      <alignment horizontal="right"/>
      <protection locked="0"/>
    </xf>
    <xf numFmtId="167" fontId="13" fillId="23" borderId="15" xfId="0" applyNumberFormat="1" applyFont="1" applyFill="1" applyBorder="1" applyAlignment="1" applyProtection="1">
      <alignment horizontal="right"/>
      <protection locked="0"/>
    </xf>
    <xf numFmtId="0" fontId="0" fillId="29" borderId="15" xfId="0" applyFill="1" applyBorder="1" applyAlignment="1">
      <alignment horizontal="right"/>
    </xf>
    <xf numFmtId="0" fontId="0" fillId="1" borderId="15" xfId="0" applyFill="1" applyBorder="1" applyAlignment="1" applyProtection="1">
      <alignment horizontal="right"/>
      <protection locked="0"/>
    </xf>
    <xf numFmtId="167" fontId="13" fillId="18" borderId="15" xfId="0" applyNumberFormat="1" applyFont="1" applyFill="1" applyBorder="1" applyAlignment="1" applyProtection="1">
      <alignment horizontal="right"/>
      <protection locked="0"/>
    </xf>
    <xf numFmtId="167" fontId="8" fillId="15" borderId="6" xfId="0" applyNumberFormat="1" applyFont="1" applyFill="1" applyBorder="1" applyAlignment="1" applyProtection="1">
      <protection locked="0"/>
    </xf>
    <xf numFmtId="0" fontId="0" fillId="15" borderId="9" xfId="0" applyFill="1" applyBorder="1" applyAlignment="1" applyProtection="1">
      <protection locked="0"/>
    </xf>
    <xf numFmtId="167" fontId="8" fillId="27" borderId="6" xfId="0" applyNumberFormat="1" applyFont="1" applyFill="1" applyBorder="1" applyAlignment="1" applyProtection="1">
      <protection locked="0"/>
    </xf>
    <xf numFmtId="0" fontId="0" fillId="27" borderId="9" xfId="0" applyFill="1" applyBorder="1" applyAlignment="1" applyProtection="1">
      <protection locked="0"/>
    </xf>
    <xf numFmtId="167" fontId="8" fillId="24" borderId="6" xfId="0" applyNumberFormat="1" applyFont="1" applyFill="1" applyBorder="1" applyAlignment="1" applyProtection="1">
      <protection locked="0"/>
    </xf>
    <xf numFmtId="0" fontId="0" fillId="24" borderId="9" xfId="0" applyFill="1" applyBorder="1" applyAlignment="1" applyProtection="1">
      <protection locked="0"/>
    </xf>
    <xf numFmtId="0" fontId="7" fillId="0" borderId="11" xfId="0" applyFont="1" applyBorder="1" applyAlignment="1" applyProtection="1">
      <alignment horizontal="center"/>
      <protection locked="0"/>
    </xf>
    <xf numFmtId="167" fontId="8" fillId="16" borderId="6" xfId="0" applyNumberFormat="1" applyFont="1" applyFill="1" applyBorder="1" applyAlignment="1" applyProtection="1">
      <protection locked="0"/>
    </xf>
    <xf numFmtId="0" fontId="0" fillId="11" borderId="9" xfId="0" applyFill="1" applyBorder="1" applyAlignment="1" applyProtection="1">
      <protection locked="0"/>
    </xf>
    <xf numFmtId="0" fontId="13" fillId="0" borderId="0" xfId="0" applyFont="1" applyBorder="1" applyAlignment="1" applyProtection="1">
      <alignment horizontal="center" wrapText="1"/>
      <protection locked="0"/>
    </xf>
    <xf numFmtId="0" fontId="13" fillId="0" borderId="9" xfId="0" applyFont="1" applyBorder="1" applyAlignment="1" applyProtection="1">
      <alignment horizontal="center" wrapText="1"/>
      <protection locked="0"/>
    </xf>
    <xf numFmtId="167" fontId="8" fillId="7" borderId="10" xfId="0" applyNumberFormat="1" applyFont="1" applyFill="1" applyBorder="1" applyAlignment="1" applyProtection="1">
      <protection locked="0"/>
    </xf>
    <xf numFmtId="0" fontId="7" fillId="7" borderId="15" xfId="0" applyFont="1" applyFill="1" applyBorder="1" applyAlignment="1" applyProtection="1">
      <protection locked="0"/>
    </xf>
    <xf numFmtId="0" fontId="8" fillId="0" borderId="0" xfId="0" applyFont="1" applyFill="1" applyBorder="1" applyAlignment="1" applyProtection="1">
      <alignment wrapText="1"/>
      <protection locked="0"/>
    </xf>
    <xf numFmtId="0" fontId="13" fillId="0" borderId="0" xfId="0" applyFont="1" applyFill="1" applyBorder="1" applyAlignment="1" applyProtection="1">
      <alignment horizontal="center" wrapText="1"/>
      <protection locked="0"/>
    </xf>
    <xf numFmtId="167" fontId="8" fillId="26" borderId="6" xfId="0" applyNumberFormat="1" applyFont="1" applyFill="1" applyBorder="1" applyAlignment="1" applyProtection="1">
      <protection locked="0"/>
    </xf>
    <xf numFmtId="0" fontId="0" fillId="26" borderId="9" xfId="0" applyFill="1" applyBorder="1" applyAlignment="1" applyProtection="1">
      <protection locked="0"/>
    </xf>
    <xf numFmtId="167" fontId="0" fillId="26" borderId="6" xfId="0" applyNumberFormat="1" applyFill="1" applyBorder="1" applyAlignment="1" applyProtection="1">
      <protection locked="0"/>
    </xf>
    <xf numFmtId="0" fontId="0" fillId="26" borderId="9" xfId="0" applyFill="1" applyBorder="1" applyAlignment="1"/>
    <xf numFmtId="0" fontId="0" fillId="0" borderId="15" xfId="0" applyBorder="1" applyAlignment="1">
      <alignment horizontal="right"/>
    </xf>
    <xf numFmtId="167" fontId="13" fillId="4" borderId="15" xfId="0" applyNumberFormat="1" applyFont="1" applyFill="1" applyBorder="1" applyAlignment="1" applyProtection="1">
      <alignment horizontal="right"/>
      <protection locked="0"/>
    </xf>
    <xf numFmtId="167" fontId="8" fillId="28" borderId="6" xfId="0" applyNumberFormat="1" applyFont="1" applyFill="1" applyBorder="1" applyAlignment="1" applyProtection="1">
      <protection locked="0"/>
    </xf>
    <xf numFmtId="0" fontId="0" fillId="28" borderId="9" xfId="0" applyFill="1" applyBorder="1" applyAlignment="1" applyProtection="1">
      <protection locked="0"/>
    </xf>
    <xf numFmtId="167" fontId="8" fillId="25" borderId="6" xfId="0" applyNumberFormat="1" applyFont="1" applyFill="1" applyBorder="1" applyAlignment="1" applyProtection="1">
      <protection locked="0"/>
    </xf>
    <xf numFmtId="0" fontId="0" fillId="25" borderId="9" xfId="0" applyFill="1" applyBorder="1" applyAlignment="1" applyProtection="1">
      <protection locked="0"/>
    </xf>
    <xf numFmtId="0" fontId="13" fillId="0" borderId="46" xfId="0" applyFont="1" applyBorder="1" applyAlignment="1" applyProtection="1">
      <alignment horizontal="center"/>
      <protection locked="0"/>
    </xf>
    <xf numFmtId="0" fontId="0" fillId="0" borderId="41" xfId="0" applyBorder="1" applyAlignment="1">
      <alignment horizontal="center"/>
    </xf>
    <xf numFmtId="167" fontId="8" fillId="14" borderId="6" xfId="0" applyNumberFormat="1" applyFont="1" applyFill="1" applyBorder="1" applyAlignment="1" applyProtection="1">
      <protection locked="0"/>
    </xf>
    <xf numFmtId="0" fontId="0" fillId="14" borderId="9" xfId="0" applyFill="1" applyBorder="1" applyAlignment="1" applyProtection="1">
      <protection locked="0"/>
    </xf>
    <xf numFmtId="167" fontId="8" fillId="13" borderId="6" xfId="0" applyNumberFormat="1" applyFont="1" applyFill="1" applyBorder="1" applyAlignment="1" applyProtection="1">
      <protection locked="0"/>
    </xf>
    <xf numFmtId="0" fontId="0" fillId="13" borderId="9" xfId="0" applyFill="1" applyBorder="1" applyAlignment="1" applyProtection="1">
      <protection locked="0"/>
    </xf>
    <xf numFmtId="0" fontId="13" fillId="0" borderId="5" xfId="0" applyFont="1" applyBorder="1" applyAlignment="1" applyProtection="1">
      <alignment horizontal="center" wrapText="1"/>
      <protection locked="0"/>
    </xf>
    <xf numFmtId="0" fontId="0" fillId="0" borderId="8" xfId="0" applyBorder="1" applyAlignment="1">
      <alignment horizontal="center" wrapText="1"/>
    </xf>
    <xf numFmtId="0" fontId="13" fillId="0" borderId="40" xfId="0" applyFont="1" applyBorder="1" applyAlignment="1" applyProtection="1">
      <alignment horizontal="center"/>
      <protection locked="0"/>
    </xf>
    <xf numFmtId="0" fontId="13" fillId="0" borderId="41" xfId="0" applyFont="1" applyBorder="1" applyAlignment="1" applyProtection="1">
      <alignment horizontal="center"/>
      <protection locked="0"/>
    </xf>
    <xf numFmtId="0" fontId="0" fillId="0" borderId="48" xfId="0" applyBorder="1" applyAlignment="1">
      <alignment horizontal="center"/>
    </xf>
    <xf numFmtId="0" fontId="8" fillId="0" borderId="10" xfId="0" applyFont="1" applyBorder="1" applyAlignment="1" applyProtection="1">
      <protection locked="0"/>
    </xf>
    <xf numFmtId="0" fontId="7" fillId="0" borderId="11" xfId="0" applyFont="1" applyBorder="1" applyAlignment="1"/>
    <xf numFmtId="0" fontId="7" fillId="0" borderId="15" xfId="0" applyFont="1" applyBorder="1" applyAlignment="1"/>
    <xf numFmtId="0" fontId="8" fillId="0" borderId="14" xfId="0" applyNumberFormat="1" applyFont="1" applyFill="1" applyBorder="1" applyAlignment="1" applyProtection="1">
      <alignment horizontal="left" wrapText="1"/>
      <protection locked="0"/>
    </xf>
    <xf numFmtId="0" fontId="0" fillId="0" borderId="14" xfId="0" applyNumberFormat="1" applyBorder="1" applyAlignment="1" applyProtection="1">
      <alignment wrapText="1"/>
      <protection locked="0"/>
    </xf>
    <xf numFmtId="0" fontId="0" fillId="0" borderId="12" xfId="0" applyNumberFormat="1" applyBorder="1" applyAlignment="1" applyProtection="1">
      <alignment wrapText="1"/>
      <protection locked="0"/>
    </xf>
    <xf numFmtId="0" fontId="8" fillId="0" borderId="0" xfId="0" applyNumberFormat="1" applyFont="1" applyBorder="1" applyAlignment="1" applyProtection="1">
      <alignment wrapText="1"/>
      <protection locked="0"/>
    </xf>
    <xf numFmtId="0" fontId="0" fillId="0" borderId="0" xfId="0" applyNumberFormat="1" applyAlignment="1" applyProtection="1">
      <alignment wrapText="1"/>
      <protection locked="0"/>
    </xf>
    <xf numFmtId="0" fontId="0" fillId="0" borderId="9" xfId="0" applyNumberFormat="1" applyBorder="1" applyAlignment="1" applyProtection="1">
      <alignment wrapText="1"/>
      <protection locked="0"/>
    </xf>
    <xf numFmtId="0" fontId="8" fillId="0" borderId="0" xfId="0" applyNumberFormat="1" applyFont="1" applyFill="1" applyBorder="1" applyAlignment="1" applyProtection="1">
      <alignment horizontal="left" wrapText="1"/>
      <protection locked="0"/>
    </xf>
    <xf numFmtId="167" fontId="0" fillId="14" borderId="6" xfId="0" applyNumberFormat="1" applyFill="1" applyBorder="1" applyAlignment="1" applyProtection="1">
      <protection locked="0"/>
    </xf>
    <xf numFmtId="0" fontId="0" fillId="14" borderId="9" xfId="0" applyFill="1" applyBorder="1" applyAlignment="1"/>
    <xf numFmtId="167" fontId="0" fillId="5" borderId="6" xfId="0" applyNumberFormat="1" applyFill="1" applyBorder="1" applyAlignment="1" applyProtection="1">
      <protection locked="0"/>
    </xf>
    <xf numFmtId="0" fontId="13" fillId="0" borderId="6" xfId="0" applyFont="1" applyFill="1" applyBorder="1" applyAlignment="1" applyProtection="1">
      <alignment horizontal="left"/>
      <protection locked="0"/>
    </xf>
    <xf numFmtId="0" fontId="13" fillId="4" borderId="11" xfId="0" applyFont="1" applyFill="1" applyBorder="1" applyAlignment="1" applyProtection="1">
      <alignment horizontal="right"/>
      <protection locked="0"/>
    </xf>
    <xf numFmtId="0" fontId="7" fillId="0" borderId="11" xfId="0" applyFont="1" applyBorder="1" applyAlignment="1" applyProtection="1">
      <alignment horizontal="right"/>
      <protection locked="0"/>
    </xf>
    <xf numFmtId="0" fontId="0" fillId="0" borderId="11" xfId="0" applyBorder="1" applyAlignment="1">
      <alignment horizontal="right"/>
    </xf>
    <xf numFmtId="0" fontId="13" fillId="0" borderId="10" xfId="0" applyFont="1" applyFill="1" applyBorder="1" applyAlignment="1" applyProtection="1">
      <alignment horizontal="left"/>
      <protection locked="0"/>
    </xf>
    <xf numFmtId="0" fontId="13" fillId="4" borderId="10" xfId="0" applyFont="1" applyFill="1" applyBorder="1" applyAlignment="1" applyProtection="1">
      <alignment horizontal="left"/>
      <protection locked="0"/>
    </xf>
    <xf numFmtId="0" fontId="13" fillId="4" borderId="10" xfId="0" applyFont="1" applyFill="1" applyBorder="1" applyAlignment="1" applyProtection="1">
      <protection locked="0"/>
    </xf>
    <xf numFmtId="0" fontId="13" fillId="0" borderId="10" xfId="0" applyFont="1" applyBorder="1" applyAlignment="1" applyProtection="1">
      <alignment horizontal="left"/>
      <protection locked="0"/>
    </xf>
    <xf numFmtId="0" fontId="7" fillId="0" borderId="15" xfId="0" applyFont="1" applyBorder="1" applyAlignment="1" applyProtection="1">
      <alignment horizontal="center"/>
      <protection locked="0"/>
    </xf>
    <xf numFmtId="0" fontId="13" fillId="2" borderId="50" xfId="0" applyFont="1" applyFill="1" applyBorder="1" applyAlignment="1" applyProtection="1">
      <alignment horizontal="center"/>
      <protection locked="0"/>
    </xf>
    <xf numFmtId="14" fontId="13" fillId="0" borderId="35" xfId="0" applyNumberFormat="1" applyFont="1" applyBorder="1" applyAlignment="1" applyProtection="1">
      <alignment horizontal="left"/>
      <protection locked="0"/>
    </xf>
    <xf numFmtId="167" fontId="8" fillId="21" borderId="6" xfId="0" applyNumberFormat="1" applyFont="1" applyFill="1" applyBorder="1" applyAlignment="1" applyProtection="1">
      <protection locked="0"/>
    </xf>
    <xf numFmtId="0" fontId="0" fillId="21" borderId="9" xfId="0" applyFill="1" applyBorder="1" applyAlignment="1" applyProtection="1">
      <protection locked="0"/>
    </xf>
    <xf numFmtId="0" fontId="13" fillId="0" borderId="47" xfId="0" applyFont="1" applyBorder="1" applyAlignment="1" applyProtection="1">
      <alignment horizontal="center"/>
      <protection locked="0"/>
    </xf>
    <xf numFmtId="167" fontId="8" fillId="20" borderId="6" xfId="0" applyNumberFormat="1" applyFont="1" applyFill="1" applyBorder="1" applyAlignment="1" applyProtection="1">
      <protection locked="0"/>
    </xf>
    <xf numFmtId="0" fontId="0" fillId="20" borderId="9" xfId="0" applyFill="1" applyBorder="1" applyAlignment="1" applyProtection="1">
      <protection locked="0"/>
    </xf>
    <xf numFmtId="167" fontId="8" fillId="22" borderId="6" xfId="0" applyNumberFormat="1" applyFont="1" applyFill="1" applyBorder="1" applyAlignment="1" applyProtection="1">
      <protection locked="0"/>
    </xf>
    <xf numFmtId="0" fontId="0" fillId="22" borderId="9" xfId="0" applyFill="1" applyBorder="1" applyAlignment="1" applyProtection="1">
      <protection locked="0"/>
    </xf>
    <xf numFmtId="167" fontId="0" fillId="22" borderId="6" xfId="0" applyNumberFormat="1" applyFill="1" applyBorder="1" applyAlignment="1" applyProtection="1">
      <protection locked="0"/>
    </xf>
    <xf numFmtId="0" fontId="0" fillId="22" borderId="9" xfId="0" applyFill="1" applyBorder="1" applyAlignment="1"/>
    <xf numFmtId="167" fontId="13" fillId="0" borderId="21" xfId="0" applyNumberFormat="1" applyFont="1" applyBorder="1" applyAlignment="1" applyProtection="1">
      <alignment horizontal="center" wrapText="1"/>
      <protection locked="0"/>
    </xf>
    <xf numFmtId="0" fontId="0" fillId="0" borderId="5" xfId="0" applyBorder="1" applyAlignment="1">
      <alignment horizontal="center" wrapText="1"/>
    </xf>
    <xf numFmtId="167" fontId="13" fillId="0" borderId="5" xfId="0" applyNumberFormat="1" applyFont="1" applyBorder="1" applyAlignment="1" applyProtection="1">
      <alignment horizontal="center" wrapText="1"/>
      <protection locked="0"/>
    </xf>
    <xf numFmtId="167" fontId="8" fillId="13" borderId="13" xfId="0" applyNumberFormat="1" applyFont="1" applyFill="1" applyBorder="1" applyAlignment="1" applyProtection="1">
      <protection locked="0"/>
    </xf>
    <xf numFmtId="0" fontId="0" fillId="13" borderId="12" xfId="0" applyFill="1" applyBorder="1" applyAlignment="1" applyProtection="1">
      <protection locked="0"/>
    </xf>
    <xf numFmtId="167" fontId="13" fillId="17" borderId="10" xfId="0" applyNumberFormat="1" applyFont="1" applyFill="1" applyBorder="1" applyAlignment="1" applyProtection="1">
      <alignment horizontal="right"/>
      <protection locked="0"/>
    </xf>
    <xf numFmtId="0" fontId="0" fillId="11" borderId="15" xfId="0" applyFill="1" applyBorder="1" applyAlignment="1" applyProtection="1">
      <alignment horizontal="right"/>
      <protection locked="0"/>
    </xf>
    <xf numFmtId="0" fontId="12" fillId="4" borderId="11" xfId="0" applyFont="1" applyFill="1" applyBorder="1" applyAlignment="1" applyProtection="1">
      <alignment horizontal="right"/>
      <protection locked="0"/>
    </xf>
    <xf numFmtId="167" fontId="0" fillId="14" borderId="13" xfId="0" applyNumberFormat="1" applyFill="1" applyBorder="1" applyAlignment="1" applyProtection="1">
      <protection locked="0"/>
    </xf>
    <xf numFmtId="0" fontId="0" fillId="14" borderId="12" xfId="0" applyFill="1" applyBorder="1" applyAlignment="1"/>
    <xf numFmtId="0" fontId="41" fillId="0" borderId="25" xfId="11" applyFont="1" applyBorder="1" applyAlignment="1"/>
    <xf numFmtId="0" fontId="41" fillId="0" borderId="11" xfId="11" applyFont="1" applyFill="1" applyBorder="1" applyAlignment="1">
      <alignment horizontal="right"/>
    </xf>
    <xf numFmtId="0" fontId="41" fillId="0" borderId="52" xfId="11" applyFont="1" applyBorder="1" applyAlignment="1">
      <alignment horizontal="left"/>
    </xf>
    <xf numFmtId="0" fontId="44" fillId="0" borderId="14" xfId="0" applyFont="1" applyBorder="1" applyAlignment="1">
      <alignment horizontal="left"/>
    </xf>
    <xf numFmtId="0" fontId="44" fillId="0" borderId="36" xfId="0" applyFont="1" applyBorder="1" applyAlignment="1">
      <alignment horizontal="left"/>
    </xf>
    <xf numFmtId="0" fontId="41" fillId="0" borderId="11" xfId="11" applyFont="1" applyBorder="1" applyAlignment="1">
      <alignment horizontal="right"/>
    </xf>
    <xf numFmtId="0" fontId="50" fillId="0" borderId="14" xfId="11" applyFont="1" applyBorder="1" applyAlignment="1">
      <alignment horizontal="right"/>
    </xf>
    <xf numFmtId="0" fontId="52" fillId="0" borderId="14" xfId="0" applyFont="1" applyBorder="1" applyAlignment="1">
      <alignment horizontal="right"/>
    </xf>
    <xf numFmtId="0" fontId="36" fillId="7" borderId="15" xfId="0" applyFont="1" applyFill="1" applyBorder="1" applyAlignment="1" applyProtection="1">
      <protection locked="0"/>
    </xf>
    <xf numFmtId="0" fontId="36" fillId="7" borderId="16" xfId="0" applyFont="1" applyFill="1" applyBorder="1" applyAlignment="1" applyProtection="1">
      <protection locked="0"/>
    </xf>
    <xf numFmtId="0" fontId="35" fillId="10" borderId="26" xfId="0" applyFont="1" applyFill="1" applyBorder="1" applyAlignment="1" applyProtection="1">
      <alignment horizontal="center"/>
    </xf>
    <xf numFmtId="0" fontId="12" fillId="10" borderId="18" xfId="0" applyFont="1" applyFill="1" applyBorder="1" applyAlignment="1" applyProtection="1">
      <alignment horizontal="center"/>
    </xf>
    <xf numFmtId="0" fontId="12" fillId="10" borderId="31" xfId="0" applyFont="1" applyFill="1" applyBorder="1" applyAlignment="1" applyProtection="1">
      <alignment horizontal="center"/>
    </xf>
    <xf numFmtId="0" fontId="36" fillId="7" borderId="53" xfId="0" applyFont="1" applyFill="1" applyBorder="1" applyAlignment="1" applyProtection="1">
      <alignment horizontal="center"/>
    </xf>
    <xf numFmtId="0" fontId="0" fillId="7" borderId="16" xfId="0" applyFill="1" applyBorder="1" applyAlignment="1" applyProtection="1">
      <alignment horizontal="center"/>
    </xf>
    <xf numFmtId="0" fontId="0" fillId="7" borderId="53" xfId="0" applyFill="1" applyBorder="1" applyAlignment="1" applyProtection="1">
      <alignment horizontal="center"/>
    </xf>
    <xf numFmtId="0" fontId="36" fillId="7" borderId="16" xfId="0" applyFont="1" applyFill="1" applyBorder="1" applyAlignment="1" applyProtection="1">
      <alignment horizontal="center"/>
    </xf>
    <xf numFmtId="0" fontId="0" fillId="7" borderId="24" xfId="0" applyFill="1" applyBorder="1" applyAlignment="1" applyProtection="1">
      <alignment horizontal="center"/>
    </xf>
    <xf numFmtId="0" fontId="36" fillId="7" borderId="15" xfId="0" applyFont="1" applyFill="1" applyBorder="1" applyAlignment="1" applyProtection="1"/>
    <xf numFmtId="0" fontId="36" fillId="7" borderId="16" xfId="0" applyFont="1" applyFill="1" applyBorder="1" applyAlignment="1" applyProtection="1"/>
    <xf numFmtId="0" fontId="36" fillId="7" borderId="39" xfId="0" applyFont="1" applyFill="1" applyBorder="1" applyAlignment="1" applyProtection="1"/>
    <xf numFmtId="0" fontId="0" fillId="7" borderId="2" xfId="0" applyFill="1" applyBorder="1" applyAlignment="1" applyProtection="1"/>
    <xf numFmtId="0" fontId="36" fillId="7" borderId="2" xfId="0" applyFont="1" applyFill="1" applyBorder="1" applyAlignment="1" applyProtection="1">
      <protection locked="0"/>
    </xf>
    <xf numFmtId="0" fontId="0" fillId="7" borderId="2" xfId="0" applyFill="1" applyBorder="1" applyAlignment="1" applyProtection="1">
      <protection locked="0"/>
    </xf>
    <xf numFmtId="0" fontId="0" fillId="7" borderId="32" xfId="0" applyFill="1" applyBorder="1" applyAlignment="1" applyProtection="1">
      <protection locked="0"/>
    </xf>
    <xf numFmtId="0" fontId="36" fillId="7" borderId="25" xfId="0" applyFont="1" applyFill="1" applyBorder="1" applyAlignment="1" applyProtection="1"/>
    <xf numFmtId="0" fontId="0" fillId="7" borderId="11" xfId="0" applyFill="1" applyBorder="1" applyAlignment="1" applyProtection="1"/>
    <xf numFmtId="0" fontId="36" fillId="7" borderId="11" xfId="0" applyFont="1" applyFill="1" applyBorder="1" applyAlignment="1" applyProtection="1">
      <protection locked="0"/>
    </xf>
    <xf numFmtId="0" fontId="0" fillId="7" borderId="11" xfId="0" applyFill="1" applyBorder="1" applyAlignment="1" applyProtection="1">
      <protection locked="0"/>
    </xf>
    <xf numFmtId="0" fontId="0" fillId="7" borderId="27" xfId="0" applyFill="1" applyBorder="1" applyAlignment="1" applyProtection="1">
      <protection locked="0"/>
    </xf>
    <xf numFmtId="0" fontId="0" fillId="7" borderId="15" xfId="0" applyFill="1" applyBorder="1" applyAlignment="1" applyProtection="1">
      <protection locked="0"/>
    </xf>
    <xf numFmtId="0" fontId="0" fillId="7" borderId="16" xfId="0" applyFill="1" applyBorder="1" applyAlignment="1" applyProtection="1">
      <protection locked="0"/>
    </xf>
    <xf numFmtId="0" fontId="36" fillId="7" borderId="53" xfId="0" applyFont="1" applyFill="1" applyBorder="1" applyAlignment="1" applyProtection="1"/>
    <xf numFmtId="0" fontId="0" fillId="7" borderId="16" xfId="0" applyFill="1" applyBorder="1" applyAlignment="1" applyProtection="1"/>
    <xf numFmtId="0" fontId="0" fillId="7" borderId="53" xfId="0" applyFill="1" applyBorder="1" applyAlignment="1" applyProtection="1"/>
    <xf numFmtId="0" fontId="0" fillId="7" borderId="15" xfId="0" applyFill="1" applyBorder="1" applyAlignment="1" applyProtection="1"/>
    <xf numFmtId="0" fontId="35" fillId="10" borderId="33" xfId="0" applyFont="1" applyFill="1" applyBorder="1" applyAlignment="1" applyProtection="1">
      <alignment horizontal="center"/>
    </xf>
    <xf numFmtId="0" fontId="12" fillId="10" borderId="19" xfId="0" applyFont="1" applyFill="1" applyBorder="1" applyAlignment="1" applyProtection="1">
      <alignment horizontal="center"/>
    </xf>
    <xf numFmtId="0" fontId="12" fillId="10" borderId="34" xfId="0" applyFont="1" applyFill="1" applyBorder="1" applyAlignment="1" applyProtection="1">
      <alignment horizontal="center"/>
    </xf>
    <xf numFmtId="0" fontId="36" fillId="7" borderId="25" xfId="0" applyFont="1" applyFill="1" applyBorder="1" applyAlignment="1" applyProtection="1">
      <alignment horizontal="left" indent="2"/>
    </xf>
    <xf numFmtId="0" fontId="36" fillId="7" borderId="11" xfId="0" applyFont="1" applyFill="1" applyBorder="1" applyAlignment="1" applyProtection="1">
      <alignment horizontal="left" indent="2"/>
    </xf>
    <xf numFmtId="0" fontId="35" fillId="10" borderId="52" xfId="0" applyFont="1" applyFill="1" applyBorder="1" applyAlignment="1" applyProtection="1">
      <alignment horizontal="center"/>
    </xf>
    <xf numFmtId="0" fontId="35" fillId="10" borderId="14" xfId="0" applyFont="1" applyFill="1" applyBorder="1" applyAlignment="1" applyProtection="1">
      <alignment horizontal="center"/>
    </xf>
    <xf numFmtId="0" fontId="35" fillId="10" borderId="36" xfId="0" applyFont="1" applyFill="1" applyBorder="1" applyAlignment="1" applyProtection="1">
      <alignment horizontal="center"/>
    </xf>
    <xf numFmtId="0" fontId="36" fillId="7" borderId="17" xfId="0" applyFont="1" applyFill="1" applyBorder="1" applyAlignment="1" applyProtection="1">
      <alignment horizontal="center"/>
    </xf>
    <xf numFmtId="0" fontId="36" fillId="7" borderId="18" xfId="0" applyFont="1" applyFill="1" applyBorder="1" applyAlignment="1" applyProtection="1">
      <alignment horizontal="center"/>
    </xf>
    <xf numFmtId="0" fontId="36" fillId="7" borderId="20" xfId="0" applyFont="1" applyFill="1" applyBorder="1" applyAlignment="1" applyProtection="1">
      <alignment horizontal="center"/>
    </xf>
    <xf numFmtId="49" fontId="36" fillId="7" borderId="31" xfId="0" applyNumberFormat="1" applyFont="1" applyFill="1" applyBorder="1" applyAlignment="1" applyProtection="1">
      <alignment horizontal="center"/>
    </xf>
    <xf numFmtId="49" fontId="36" fillId="7" borderId="30" xfId="0" applyNumberFormat="1" applyFont="1" applyFill="1" applyBorder="1" applyAlignment="1" applyProtection="1">
      <alignment horizontal="center"/>
    </xf>
    <xf numFmtId="0" fontId="35" fillId="10" borderId="35" xfId="0" applyFont="1" applyFill="1" applyBorder="1" applyAlignment="1" applyProtection="1">
      <alignment horizontal="center"/>
    </xf>
    <xf numFmtId="0" fontId="12" fillId="10" borderId="0" xfId="0" applyFont="1" applyFill="1" applyAlignment="1" applyProtection="1">
      <alignment horizontal="center"/>
    </xf>
    <xf numFmtId="0" fontId="12" fillId="10" borderId="30" xfId="0" applyFont="1" applyFill="1" applyBorder="1" applyAlignment="1" applyProtection="1">
      <alignment horizontal="center"/>
    </xf>
    <xf numFmtId="0" fontId="36" fillId="7" borderId="68" xfId="0" applyFont="1" applyFill="1" applyBorder="1" applyAlignment="1" applyProtection="1"/>
    <xf numFmtId="0" fontId="36" fillId="7" borderId="45" xfId="0" applyFont="1" applyFill="1" applyBorder="1" applyAlignment="1" applyProtection="1"/>
    <xf numFmtId="0" fontId="36" fillId="7" borderId="26" xfId="0" applyFont="1" applyFill="1" applyBorder="1" applyAlignment="1" applyProtection="1"/>
    <xf numFmtId="0" fontId="36" fillId="7" borderId="18" xfId="0" applyFont="1" applyFill="1" applyBorder="1" applyAlignment="1" applyProtection="1"/>
    <xf numFmtId="0" fontId="36" fillId="7" borderId="35" xfId="0" applyFont="1" applyFill="1" applyBorder="1" applyAlignment="1" applyProtection="1"/>
    <xf numFmtId="0" fontId="36" fillId="7" borderId="0" xfId="0" applyFont="1" applyFill="1" applyAlignment="1" applyProtection="1"/>
    <xf numFmtId="0" fontId="36" fillId="10" borderId="35" xfId="0" applyFont="1" applyFill="1" applyBorder="1" applyAlignment="1" applyProtection="1"/>
    <xf numFmtId="0" fontId="36" fillId="10" borderId="0" xfId="0" applyFont="1" applyFill="1" applyAlignment="1" applyProtection="1"/>
    <xf numFmtId="0" fontId="36" fillId="10" borderId="30" xfId="0" applyFont="1" applyFill="1" applyBorder="1" applyAlignment="1" applyProtection="1"/>
    <xf numFmtId="0" fontId="36" fillId="7" borderId="11" xfId="0" applyFont="1" applyFill="1" applyBorder="1" applyAlignment="1" applyProtection="1">
      <alignment horizontal="center"/>
    </xf>
    <xf numFmtId="0" fontId="36" fillId="7" borderId="24" xfId="0" applyFont="1" applyFill="1" applyBorder="1" applyAlignment="1" applyProtection="1">
      <alignment horizontal="center"/>
    </xf>
    <xf numFmtId="0" fontId="36" fillId="7" borderId="16" xfId="0" applyFont="1" applyFill="1" applyBorder="1" applyAlignment="1" applyProtection="1">
      <alignment horizontal="center" wrapText="1"/>
    </xf>
    <xf numFmtId="0" fontId="36" fillId="7" borderId="21" xfId="0" applyFont="1" applyFill="1" applyBorder="1" applyAlignment="1" applyProtection="1">
      <alignment horizontal="center" wrapText="1"/>
    </xf>
    <xf numFmtId="0" fontId="37" fillId="7" borderId="2" xfId="0" applyFont="1" applyFill="1" applyBorder="1" applyAlignment="1" applyProtection="1">
      <alignment horizontal="center"/>
    </xf>
    <xf numFmtId="0" fontId="23" fillId="7" borderId="2" xfId="0" applyFont="1" applyFill="1" applyBorder="1" applyAlignment="1" applyProtection="1"/>
    <xf numFmtId="0" fontId="35" fillId="7" borderId="19" xfId="0" applyFont="1" applyFill="1" applyBorder="1" applyAlignment="1" applyProtection="1"/>
    <xf numFmtId="0" fontId="35" fillId="7" borderId="34" xfId="0" applyFont="1" applyFill="1" applyBorder="1" applyAlignment="1" applyProtection="1"/>
    <xf numFmtId="0" fontId="36" fillId="7" borderId="26" xfId="0" applyFont="1" applyFill="1" applyBorder="1" applyAlignment="1" applyProtection="1">
      <alignment horizontal="center" wrapText="1"/>
    </xf>
    <xf numFmtId="0" fontId="36" fillId="7" borderId="20" xfId="0" applyFont="1" applyFill="1" applyBorder="1" applyAlignment="1" applyProtection="1">
      <alignment wrapText="1"/>
    </xf>
    <xf numFmtId="0" fontId="36" fillId="7" borderId="35" xfId="0" applyFont="1" applyFill="1" applyBorder="1" applyAlignment="1" applyProtection="1">
      <alignment wrapText="1"/>
    </xf>
    <xf numFmtId="0" fontId="36" fillId="7" borderId="9" xfId="0" applyFont="1" applyFill="1" applyBorder="1" applyAlignment="1" applyProtection="1">
      <alignment wrapText="1"/>
    </xf>
    <xf numFmtId="0" fontId="0" fillId="7" borderId="10" xfId="0" applyFill="1" applyBorder="1" applyAlignment="1" applyProtection="1">
      <protection locked="0"/>
    </xf>
    <xf numFmtId="0" fontId="12" fillId="7" borderId="0" xfId="0" applyFont="1" applyFill="1" applyBorder="1" applyAlignment="1">
      <alignment horizontal="center"/>
    </xf>
    <xf numFmtId="0" fontId="0" fillId="0" borderId="0" xfId="0" applyBorder="1" applyAlignment="1">
      <alignment horizontal="center"/>
    </xf>
    <xf numFmtId="0" fontId="0" fillId="7" borderId="0" xfId="0" applyFill="1" applyBorder="1" applyAlignment="1"/>
    <xf numFmtId="0" fontId="12" fillId="7" borderId="0" xfId="0" applyFont="1" applyFill="1" applyBorder="1" applyAlignment="1">
      <alignment horizontal="center" wrapText="1"/>
    </xf>
    <xf numFmtId="0" fontId="12" fillId="0" borderId="0" xfId="0" applyFont="1" applyBorder="1" applyAlignment="1">
      <alignment horizontal="center" wrapText="1"/>
    </xf>
    <xf numFmtId="167" fontId="2" fillId="7" borderId="10" xfId="0" applyNumberFormat="1" applyFont="1" applyFill="1" applyBorder="1" applyAlignment="1" applyProtection="1">
      <alignment horizontal="right"/>
      <protection locked="0"/>
    </xf>
    <xf numFmtId="167" fontId="0" fillId="0" borderId="15" xfId="0" applyNumberFormat="1" applyBorder="1" applyAlignment="1" applyProtection="1">
      <alignment horizontal="right"/>
      <protection locked="0"/>
    </xf>
    <xf numFmtId="3" fontId="2" fillId="7" borderId="10" xfId="0" applyNumberFormat="1" applyFont="1" applyFill="1" applyBorder="1" applyAlignment="1" applyProtection="1">
      <alignment horizontal="right"/>
      <protection locked="0"/>
    </xf>
    <xf numFmtId="3" fontId="0" fillId="0" borderId="15" xfId="0" applyNumberFormat="1" applyBorder="1" applyAlignment="1" applyProtection="1">
      <alignment horizontal="right"/>
      <protection locked="0"/>
    </xf>
    <xf numFmtId="0" fontId="38" fillId="7" borderId="18" xfId="0" applyFont="1" applyFill="1" applyBorder="1" applyAlignment="1">
      <alignment horizontal="center" wrapText="1"/>
    </xf>
    <xf numFmtId="0" fontId="0" fillId="0" borderId="18" xfId="0" applyBorder="1" applyAlignment="1">
      <alignment wrapText="1"/>
    </xf>
    <xf numFmtId="0" fontId="38" fillId="4" borderId="0" xfId="0" applyFont="1" applyFill="1" applyAlignment="1">
      <alignment horizontal="center" wrapText="1"/>
    </xf>
    <xf numFmtId="0" fontId="12" fillId="7" borderId="18" xfId="0" applyFont="1" applyFill="1" applyBorder="1" applyAlignment="1">
      <alignment wrapText="1"/>
    </xf>
    <xf numFmtId="0" fontId="38" fillId="8" borderId="0" xfId="0" applyFont="1" applyFill="1" applyAlignment="1">
      <alignment horizontal="center" wrapText="1"/>
    </xf>
    <xf numFmtId="0" fontId="12" fillId="7" borderId="18" xfId="0" applyFont="1" applyFill="1" applyBorder="1" applyAlignment="1"/>
    <xf numFmtId="0" fontId="38" fillId="5" borderId="0" xfId="0" applyFont="1" applyFill="1" applyAlignment="1">
      <alignment horizontal="center" wrapText="1"/>
    </xf>
    <xf numFmtId="167" fontId="2" fillId="7" borderId="17" xfId="0" applyNumberFormat="1" applyFont="1" applyFill="1" applyBorder="1" applyAlignment="1" applyProtection="1">
      <alignment horizontal="right"/>
      <protection locked="0"/>
    </xf>
    <xf numFmtId="167" fontId="0" fillId="0" borderId="20" xfId="0" applyNumberFormat="1" applyBorder="1" applyAlignment="1" applyProtection="1">
      <alignment horizontal="right"/>
      <protection locked="0"/>
    </xf>
    <xf numFmtId="167" fontId="0" fillId="0" borderId="6" xfId="0" applyNumberFormat="1" applyBorder="1" applyAlignment="1" applyProtection="1">
      <alignment horizontal="right"/>
      <protection locked="0"/>
    </xf>
    <xf numFmtId="167" fontId="0" fillId="0" borderId="9" xfId="0" applyNumberFormat="1" applyBorder="1" applyAlignment="1" applyProtection="1">
      <alignment horizontal="right"/>
      <protection locked="0"/>
    </xf>
    <xf numFmtId="0" fontId="0" fillId="0" borderId="13" xfId="0" applyBorder="1" applyAlignment="1" applyProtection="1">
      <protection locked="0"/>
    </xf>
    <xf numFmtId="0" fontId="3" fillId="7" borderId="0" xfId="0" applyFont="1" applyFill="1" applyBorder="1" applyAlignment="1"/>
    <xf numFmtId="0" fontId="0" fillId="7" borderId="26" xfId="0" applyFill="1" applyBorder="1" applyAlignment="1" applyProtection="1"/>
    <xf numFmtId="0" fontId="0" fillId="7" borderId="20" xfId="0" applyFill="1" applyBorder="1" applyAlignment="1" applyProtection="1"/>
    <xf numFmtId="0" fontId="0" fillId="7" borderId="35" xfId="0" applyFill="1" applyBorder="1" applyAlignment="1" applyProtection="1"/>
    <xf numFmtId="0" fontId="0" fillId="7" borderId="9" xfId="0" applyFill="1" applyBorder="1" applyAlignment="1" applyProtection="1"/>
    <xf numFmtId="0" fontId="0" fillId="7" borderId="52" xfId="0" applyFill="1" applyBorder="1" applyAlignment="1" applyProtection="1"/>
    <xf numFmtId="0" fontId="0" fillId="7" borderId="12" xfId="0" applyFill="1" applyBorder="1" applyAlignment="1" applyProtection="1"/>
    <xf numFmtId="0" fontId="12" fillId="7" borderId="18" xfId="0" applyFont="1" applyFill="1" applyBorder="1" applyAlignment="1" applyProtection="1">
      <protection locked="0"/>
    </xf>
    <xf numFmtId="0" fontId="12" fillId="7" borderId="14" xfId="0" applyFont="1" applyFill="1" applyBorder="1" applyAlignment="1" applyProtection="1">
      <protection locked="0"/>
    </xf>
    <xf numFmtId="0" fontId="12" fillId="7" borderId="33" xfId="0" applyFont="1" applyFill="1" applyBorder="1" applyAlignment="1" applyProtection="1">
      <alignment horizontal="center" vertical="center" wrapText="1"/>
    </xf>
    <xf numFmtId="0" fontId="12" fillId="7" borderId="19" xfId="0" applyFont="1" applyFill="1" applyBorder="1" applyAlignment="1" applyProtection="1">
      <alignment horizontal="center" vertical="center" wrapText="1"/>
    </xf>
    <xf numFmtId="0" fontId="12" fillId="7" borderId="58" xfId="0" applyFont="1" applyFill="1" applyBorder="1" applyAlignment="1" applyProtection="1">
      <alignment horizontal="center" vertical="center" wrapText="1"/>
    </xf>
    <xf numFmtId="0" fontId="12" fillId="7" borderId="35" xfId="0" applyFont="1" applyFill="1" applyBorder="1" applyAlignment="1" applyProtection="1">
      <alignment horizontal="center" vertical="center" wrapText="1"/>
    </xf>
    <xf numFmtId="0" fontId="12" fillId="7" borderId="0" xfId="0" applyFont="1" applyFill="1" applyBorder="1" applyAlignment="1" applyProtection="1">
      <alignment horizontal="center" vertical="center" wrapText="1"/>
    </xf>
    <xf numFmtId="0" fontId="12" fillId="7" borderId="9" xfId="0" applyFont="1" applyFill="1" applyBorder="1" applyAlignment="1" applyProtection="1">
      <alignment horizontal="center" vertical="center" wrapText="1"/>
    </xf>
    <xf numFmtId="0" fontId="12" fillId="7" borderId="52" xfId="0" applyFont="1" applyFill="1" applyBorder="1" applyAlignment="1" applyProtection="1">
      <alignment horizontal="center" vertical="center" wrapText="1"/>
    </xf>
    <xf numFmtId="0" fontId="12" fillId="7" borderId="14" xfId="0" applyFont="1" applyFill="1" applyBorder="1" applyAlignment="1" applyProtection="1">
      <alignment horizontal="center" vertical="center" wrapText="1"/>
    </xf>
    <xf numFmtId="0" fontId="12" fillId="7" borderId="12" xfId="0" applyFont="1" applyFill="1" applyBorder="1" applyAlignment="1" applyProtection="1">
      <alignment horizontal="center" vertical="center" wrapText="1"/>
    </xf>
    <xf numFmtId="0" fontId="40" fillId="7" borderId="3" xfId="0" applyFont="1" applyFill="1" applyBorder="1" applyAlignment="1" applyProtection="1">
      <alignment vertical="center"/>
    </xf>
    <xf numFmtId="0" fontId="40" fillId="7" borderId="19" xfId="0" applyFont="1" applyFill="1" applyBorder="1" applyAlignment="1" applyProtection="1">
      <alignment vertical="center"/>
    </xf>
    <xf numFmtId="0" fontId="40" fillId="7" borderId="34" xfId="0" applyFont="1" applyFill="1" applyBorder="1" applyAlignment="1" applyProtection="1">
      <alignment vertical="center"/>
    </xf>
    <xf numFmtId="0" fontId="40" fillId="7" borderId="13" xfId="0" applyFont="1" applyFill="1" applyBorder="1" applyAlignment="1" applyProtection="1">
      <alignment vertical="center"/>
    </xf>
    <xf numFmtId="0" fontId="40" fillId="7" borderId="14" xfId="0" applyFont="1" applyFill="1" applyBorder="1" applyAlignment="1" applyProtection="1">
      <alignment vertical="center"/>
    </xf>
    <xf numFmtId="0" fontId="40" fillId="7" borderId="36" xfId="0" applyFont="1" applyFill="1" applyBorder="1" applyAlignment="1" applyProtection="1">
      <alignment vertical="center"/>
    </xf>
    <xf numFmtId="0" fontId="40" fillId="7" borderId="0" xfId="0" applyFont="1" applyFill="1" applyBorder="1" applyAlignment="1" applyProtection="1">
      <alignment vertical="center"/>
    </xf>
    <xf numFmtId="0" fontId="40" fillId="7" borderId="30" xfId="0" applyFont="1" applyFill="1" applyBorder="1" applyAlignment="1" applyProtection="1">
      <alignment vertical="center"/>
    </xf>
    <xf numFmtId="0" fontId="0" fillId="7" borderId="17" xfId="0" applyFill="1" applyBorder="1" applyAlignment="1" applyProtection="1">
      <alignment horizontal="center"/>
    </xf>
    <xf numFmtId="0" fontId="0" fillId="7" borderId="18" xfId="0" applyFill="1" applyBorder="1" applyAlignment="1" applyProtection="1"/>
    <xf numFmtId="0" fontId="0" fillId="7" borderId="6" xfId="0" applyFill="1" applyBorder="1" applyAlignment="1" applyProtection="1"/>
    <xf numFmtId="0" fontId="0" fillId="7" borderId="0" xfId="0" applyFill="1" applyBorder="1" applyAlignment="1" applyProtection="1"/>
    <xf numFmtId="0" fontId="0" fillId="7" borderId="13" xfId="0" applyFill="1" applyBorder="1" applyAlignment="1" applyProtection="1"/>
    <xf numFmtId="0" fontId="0" fillId="7" borderId="14" xfId="0" applyFill="1" applyBorder="1" applyAlignment="1" applyProtection="1"/>
    <xf numFmtId="0" fontId="0" fillId="7" borderId="31" xfId="0" applyFill="1" applyBorder="1" applyAlignment="1" applyProtection="1"/>
    <xf numFmtId="0" fontId="0" fillId="7" borderId="30" xfId="0" applyFill="1" applyBorder="1" applyAlignment="1" applyProtection="1"/>
    <xf numFmtId="0" fontId="0" fillId="7" borderId="36" xfId="0" applyFill="1" applyBorder="1" applyAlignment="1" applyProtection="1"/>
    <xf numFmtId="0" fontId="12" fillId="7" borderId="26" xfId="0" applyFont="1" applyFill="1" applyBorder="1" applyAlignment="1" applyProtection="1">
      <alignment horizontal="center" vertical="center" wrapText="1"/>
    </xf>
    <xf numFmtId="0" fontId="12" fillId="7" borderId="18" xfId="0" applyFont="1" applyFill="1" applyBorder="1" applyAlignment="1" applyProtection="1">
      <alignment horizontal="center" vertical="center" wrapText="1"/>
    </xf>
    <xf numFmtId="0" fontId="12" fillId="7" borderId="31" xfId="0" applyFont="1" applyFill="1" applyBorder="1" applyAlignment="1" applyProtection="1">
      <alignment horizontal="center" vertical="center" wrapText="1"/>
    </xf>
    <xf numFmtId="0" fontId="12" fillId="7" borderId="30" xfId="0" applyFont="1" applyFill="1" applyBorder="1" applyAlignment="1" applyProtection="1">
      <alignment horizontal="center" vertical="center" wrapText="1"/>
    </xf>
    <xf numFmtId="0" fontId="12" fillId="7" borderId="36" xfId="0" applyFont="1" applyFill="1" applyBorder="1" applyAlignment="1" applyProtection="1">
      <alignment horizontal="center" vertical="center" wrapText="1"/>
    </xf>
    <xf numFmtId="0" fontId="40" fillId="7" borderId="17" xfId="0" applyFont="1" applyFill="1" applyBorder="1" applyAlignment="1" applyProtection="1">
      <alignment wrapText="1"/>
    </xf>
    <xf numFmtId="0" fontId="40" fillId="7" borderId="18" xfId="0" applyFont="1" applyFill="1" applyBorder="1" applyAlignment="1" applyProtection="1">
      <alignment wrapText="1"/>
    </xf>
    <xf numFmtId="0" fontId="40" fillId="7" borderId="31" xfId="0" applyFont="1" applyFill="1" applyBorder="1" applyAlignment="1" applyProtection="1">
      <alignment wrapText="1"/>
    </xf>
    <xf numFmtId="0" fontId="40" fillId="7" borderId="13" xfId="0" applyFont="1" applyFill="1" applyBorder="1" applyAlignment="1" applyProtection="1">
      <alignment wrapText="1"/>
    </xf>
    <xf numFmtId="0" fontId="40" fillId="7" borderId="14" xfId="0" applyFont="1" applyFill="1" applyBorder="1" applyAlignment="1" applyProtection="1">
      <alignment wrapText="1"/>
    </xf>
    <xf numFmtId="0" fontId="40" fillId="7" borderId="36" xfId="0" applyFont="1" applyFill="1" applyBorder="1" applyAlignment="1" applyProtection="1">
      <alignment wrapText="1"/>
    </xf>
    <xf numFmtId="0" fontId="0" fillId="7" borderId="39" xfId="0" applyFill="1" applyBorder="1" applyAlignment="1" applyProtection="1"/>
    <xf numFmtId="0" fontId="0" fillId="7" borderId="23" xfId="0" applyFill="1" applyBorder="1" applyAlignment="1" applyProtection="1"/>
    <xf numFmtId="0" fontId="13" fillId="7" borderId="17" xfId="0" applyFont="1" applyFill="1" applyBorder="1" applyAlignment="1" applyProtection="1">
      <alignment horizontal="center" vertical="center"/>
    </xf>
    <xf numFmtId="0" fontId="0" fillId="0" borderId="18" xfId="0" applyBorder="1" applyAlignment="1" applyProtection="1"/>
    <xf numFmtId="0" fontId="0" fillId="0" borderId="31" xfId="0" applyBorder="1" applyAlignment="1" applyProtection="1"/>
    <xf numFmtId="0" fontId="0" fillId="0" borderId="6" xfId="0" applyBorder="1" applyAlignment="1" applyProtection="1"/>
    <xf numFmtId="0" fontId="0" fillId="0" borderId="30" xfId="0" applyBorder="1" applyAlignment="1" applyProtection="1"/>
    <xf numFmtId="0" fontId="0" fillId="0" borderId="13" xfId="0" applyBorder="1" applyAlignment="1" applyProtection="1"/>
    <xf numFmtId="0" fontId="0" fillId="0" borderId="14" xfId="0" applyBorder="1" applyAlignment="1" applyProtection="1"/>
    <xf numFmtId="0" fontId="0" fillId="0" borderId="36" xfId="0" applyBorder="1" applyAlignment="1" applyProtection="1"/>
    <xf numFmtId="0" fontId="13" fillId="7" borderId="18" xfId="0" applyFont="1" applyFill="1" applyBorder="1" applyAlignment="1" applyProtection="1">
      <alignment horizontal="center" vertical="center"/>
    </xf>
    <xf numFmtId="0" fontId="0" fillId="7" borderId="31" xfId="0" applyFill="1" applyBorder="1" applyAlignment="1" applyProtection="1">
      <alignment horizontal="center" vertical="center"/>
    </xf>
    <xf numFmtId="0" fontId="13" fillId="7" borderId="6" xfId="0" applyFont="1" applyFill="1" applyBorder="1" applyAlignment="1" applyProtection="1">
      <alignment horizontal="center" vertical="center"/>
    </xf>
    <xf numFmtId="0" fontId="13" fillId="7" borderId="0" xfId="0" applyFont="1" applyFill="1" applyBorder="1" applyAlignment="1" applyProtection="1">
      <alignment horizontal="center" vertical="center"/>
    </xf>
    <xf numFmtId="0" fontId="0" fillId="7" borderId="30" xfId="0" applyFill="1" applyBorder="1" applyAlignment="1" applyProtection="1">
      <alignment horizontal="center" vertical="center"/>
    </xf>
    <xf numFmtId="0" fontId="13" fillId="7" borderId="13" xfId="0" applyFont="1" applyFill="1" applyBorder="1" applyAlignment="1" applyProtection="1">
      <alignment horizontal="center" vertical="center"/>
    </xf>
    <xf numFmtId="0" fontId="13" fillId="7" borderId="14" xfId="0" applyFont="1" applyFill="1" applyBorder="1" applyAlignment="1" applyProtection="1">
      <alignment horizontal="center" vertical="center"/>
    </xf>
    <xf numFmtId="0" fontId="0" fillId="7" borderId="36" xfId="0" applyFill="1" applyBorder="1" applyAlignment="1" applyProtection="1">
      <alignment horizontal="center" vertical="center"/>
    </xf>
    <xf numFmtId="0" fontId="13" fillId="7" borderId="20" xfId="0" applyFont="1" applyFill="1" applyBorder="1" applyAlignment="1" applyProtection="1">
      <alignment horizontal="center" vertical="center"/>
    </xf>
    <xf numFmtId="0" fontId="13" fillId="7" borderId="9" xfId="0" applyFont="1" applyFill="1" applyBorder="1" applyAlignment="1" applyProtection="1">
      <alignment horizontal="center" vertical="center"/>
    </xf>
    <xf numFmtId="0" fontId="13" fillId="7" borderId="12" xfId="0" applyFont="1" applyFill="1" applyBorder="1" applyAlignment="1" applyProtection="1">
      <alignment horizontal="center" vertical="center"/>
    </xf>
    <xf numFmtId="0" fontId="8" fillId="7" borderId="26" xfId="0" applyFont="1" applyFill="1" applyBorder="1" applyAlignment="1" applyProtection="1">
      <alignment horizontal="left" wrapText="1"/>
    </xf>
    <xf numFmtId="0" fontId="8" fillId="7" borderId="20" xfId="0" applyFont="1" applyFill="1" applyBorder="1" applyAlignment="1" applyProtection="1">
      <alignment horizontal="left" wrapText="1"/>
    </xf>
    <xf numFmtId="0" fontId="8" fillId="7" borderId="35" xfId="0" applyFont="1" applyFill="1" applyBorder="1" applyAlignment="1" applyProtection="1">
      <alignment horizontal="left" wrapText="1"/>
    </xf>
    <xf numFmtId="0" fontId="8" fillId="7" borderId="9" xfId="0" applyFont="1" applyFill="1" applyBorder="1" applyAlignment="1" applyProtection="1">
      <alignment horizontal="left" wrapText="1"/>
    </xf>
    <xf numFmtId="0" fontId="8" fillId="7" borderId="39" xfId="0" applyFont="1" applyFill="1" applyBorder="1" applyAlignment="1" applyProtection="1">
      <alignment horizontal="left" wrapText="1"/>
    </xf>
    <xf numFmtId="0" fontId="8" fillId="7" borderId="23" xfId="0" applyFont="1" applyFill="1" applyBorder="1" applyAlignment="1" applyProtection="1">
      <alignment horizontal="left" wrapText="1"/>
    </xf>
    <xf numFmtId="0" fontId="8" fillId="7" borderId="17" xfId="0" applyFont="1" applyFill="1" applyBorder="1" applyAlignment="1" applyProtection="1"/>
    <xf numFmtId="0" fontId="0" fillId="7" borderId="7" xfId="0" applyFill="1" applyBorder="1" applyAlignment="1" applyProtection="1"/>
    <xf numFmtId="0" fontId="8" fillId="7" borderId="26" xfId="0" applyFont="1" applyFill="1" applyBorder="1" applyAlignment="1" applyProtection="1">
      <alignment horizontal="left" wrapText="1" indent="1"/>
    </xf>
    <xf numFmtId="0" fontId="8" fillId="7" borderId="20" xfId="0" applyFont="1" applyFill="1" applyBorder="1" applyAlignment="1" applyProtection="1">
      <alignment horizontal="left" wrapText="1" indent="1"/>
    </xf>
    <xf numFmtId="0" fontId="8" fillId="7" borderId="35" xfId="0" applyFont="1" applyFill="1" applyBorder="1" applyAlignment="1" applyProtection="1">
      <alignment horizontal="left" wrapText="1" indent="1"/>
    </xf>
    <xf numFmtId="0" fontId="8" fillId="7" borderId="9" xfId="0" applyFont="1" applyFill="1" applyBorder="1" applyAlignment="1" applyProtection="1">
      <alignment horizontal="left" wrapText="1" indent="1"/>
    </xf>
    <xf numFmtId="0" fontId="8" fillId="7" borderId="52" xfId="0" applyFont="1" applyFill="1" applyBorder="1" applyAlignment="1" applyProtection="1">
      <alignment horizontal="left" wrapText="1" indent="1"/>
    </xf>
    <xf numFmtId="0" fontId="8" fillId="7" borderId="12" xfId="0" applyFont="1" applyFill="1" applyBorder="1" applyAlignment="1" applyProtection="1">
      <alignment horizontal="left" wrapText="1" indent="1"/>
    </xf>
    <xf numFmtId="0" fontId="8" fillId="7" borderId="52" xfId="0" applyFont="1" applyFill="1" applyBorder="1" applyAlignment="1" applyProtection="1">
      <alignment horizontal="left" wrapText="1"/>
    </xf>
    <xf numFmtId="0" fontId="8" fillId="7" borderId="12" xfId="0" applyFont="1" applyFill="1" applyBorder="1" applyAlignment="1" applyProtection="1">
      <alignment horizontal="left" wrapText="1"/>
    </xf>
    <xf numFmtId="0" fontId="8" fillId="7" borderId="26" xfId="0" applyFont="1" applyFill="1" applyBorder="1" applyAlignment="1" applyProtection="1"/>
    <xf numFmtId="0" fontId="8" fillId="7" borderId="20" xfId="0" applyFont="1" applyFill="1" applyBorder="1" applyAlignment="1" applyProtection="1"/>
    <xf numFmtId="0" fontId="8" fillId="7" borderId="35" xfId="0" applyFont="1" applyFill="1" applyBorder="1" applyAlignment="1" applyProtection="1"/>
    <xf numFmtId="0" fontId="8" fillId="7" borderId="9" xfId="0" applyFont="1" applyFill="1" applyBorder="1" applyAlignment="1" applyProtection="1"/>
    <xf numFmtId="0" fontId="8" fillId="7" borderId="52" xfId="0" applyFont="1" applyFill="1" applyBorder="1" applyAlignment="1" applyProtection="1"/>
    <xf numFmtId="0" fontId="8" fillId="7" borderId="12" xfId="0" applyFont="1" applyFill="1" applyBorder="1" applyAlignment="1" applyProtection="1"/>
    <xf numFmtId="0" fontId="13" fillId="7" borderId="26" xfId="0" applyFont="1" applyFill="1" applyBorder="1" applyAlignment="1" applyProtection="1">
      <alignment horizontal="center" vertical="center"/>
    </xf>
    <xf numFmtId="0" fontId="13" fillId="7" borderId="35" xfId="0" applyFont="1" applyFill="1" applyBorder="1" applyAlignment="1" applyProtection="1">
      <alignment horizontal="center" vertical="center"/>
    </xf>
    <xf numFmtId="0" fontId="13" fillId="7" borderId="52" xfId="0" applyFont="1" applyFill="1" applyBorder="1" applyAlignment="1" applyProtection="1">
      <alignment horizontal="center" vertical="center"/>
    </xf>
    <xf numFmtId="0" fontId="8" fillId="7" borderId="26" xfId="0" applyFont="1" applyFill="1" applyBorder="1" applyAlignment="1" applyProtection="1">
      <alignment wrapText="1"/>
    </xf>
    <xf numFmtId="0" fontId="8" fillId="7" borderId="20" xfId="0" applyFont="1" applyFill="1" applyBorder="1" applyAlignment="1" applyProtection="1">
      <alignment wrapText="1"/>
    </xf>
    <xf numFmtId="0" fontId="8" fillId="7" borderId="35" xfId="0" applyFont="1" applyFill="1" applyBorder="1" applyAlignment="1" applyProtection="1">
      <alignment wrapText="1"/>
    </xf>
    <xf numFmtId="0" fontId="8" fillId="7" borderId="9" xfId="0" applyFont="1" applyFill="1" applyBorder="1" applyAlignment="1" applyProtection="1">
      <alignment wrapText="1"/>
    </xf>
    <xf numFmtId="0" fontId="8" fillId="7" borderId="52" xfId="0" applyFont="1" applyFill="1" applyBorder="1" applyAlignment="1" applyProtection="1">
      <alignment wrapText="1"/>
    </xf>
    <xf numFmtId="0" fontId="8" fillId="7" borderId="12" xfId="0" applyFont="1" applyFill="1" applyBorder="1" applyAlignment="1" applyProtection="1">
      <alignment wrapText="1"/>
    </xf>
    <xf numFmtId="0" fontId="8" fillId="7" borderId="0" xfId="0" applyFont="1" applyFill="1" applyBorder="1" applyAlignment="1" applyProtection="1">
      <alignment vertical="center" wrapText="1"/>
    </xf>
    <xf numFmtId="0" fontId="13" fillId="7" borderId="0" xfId="0" applyFont="1" applyFill="1" applyBorder="1" applyAlignment="1" applyProtection="1">
      <alignment horizontal="center" vertical="center" wrapText="1"/>
    </xf>
    <xf numFmtId="0" fontId="8" fillId="7" borderId="0" xfId="0" applyFont="1" applyFill="1" applyBorder="1" applyAlignment="1" applyProtection="1">
      <alignment horizontal="right"/>
    </xf>
    <xf numFmtId="0" fontId="13" fillId="7" borderId="17" xfId="0" applyFont="1" applyFill="1" applyBorder="1" applyAlignment="1" applyProtection="1">
      <protection locked="0"/>
    </xf>
    <xf numFmtId="0" fontId="13" fillId="7" borderId="18" xfId="0" applyFont="1" applyFill="1" applyBorder="1" applyAlignment="1" applyProtection="1">
      <protection locked="0"/>
    </xf>
    <xf numFmtId="0" fontId="13" fillId="7" borderId="20" xfId="0" applyFont="1" applyFill="1" applyBorder="1" applyAlignment="1" applyProtection="1">
      <protection locked="0"/>
    </xf>
    <xf numFmtId="0" fontId="13" fillId="7" borderId="13" xfId="0" applyFont="1" applyFill="1" applyBorder="1" applyAlignment="1" applyProtection="1">
      <protection locked="0"/>
    </xf>
    <xf numFmtId="0" fontId="13" fillId="7" borderId="14" xfId="0" applyFont="1" applyFill="1" applyBorder="1" applyAlignment="1" applyProtection="1">
      <protection locked="0"/>
    </xf>
    <xf numFmtId="0" fontId="13" fillId="7" borderId="12" xfId="0" applyFont="1" applyFill="1" applyBorder="1" applyAlignment="1" applyProtection="1">
      <protection locked="0"/>
    </xf>
    <xf numFmtId="0" fontId="8" fillId="7" borderId="17" xfId="0" applyFont="1" applyFill="1" applyBorder="1" applyAlignment="1" applyProtection="1">
      <protection locked="0"/>
    </xf>
    <xf numFmtId="0" fontId="8" fillId="7" borderId="18" xfId="0" applyFont="1" applyFill="1" applyBorder="1" applyAlignment="1" applyProtection="1">
      <protection locked="0"/>
    </xf>
    <xf numFmtId="0" fontId="8" fillId="7" borderId="20" xfId="0" applyFont="1" applyFill="1" applyBorder="1" applyAlignment="1" applyProtection="1">
      <protection locked="0"/>
    </xf>
    <xf numFmtId="0" fontId="8" fillId="7" borderId="13" xfId="0" applyFont="1" applyFill="1" applyBorder="1" applyAlignment="1" applyProtection="1">
      <protection locked="0"/>
    </xf>
    <xf numFmtId="0" fontId="8" fillId="7" borderId="14" xfId="0" applyFont="1" applyFill="1" applyBorder="1" applyAlignment="1" applyProtection="1">
      <protection locked="0"/>
    </xf>
    <xf numFmtId="0" fontId="8" fillId="7" borderId="12" xfId="0" applyFont="1" applyFill="1" applyBorder="1" applyAlignment="1" applyProtection="1">
      <protection locked="0"/>
    </xf>
    <xf numFmtId="0" fontId="13" fillId="7" borderId="19" xfId="0" applyFont="1" applyFill="1" applyBorder="1" applyAlignment="1" applyProtection="1">
      <alignment horizontal="center" vertical="center"/>
    </xf>
    <xf numFmtId="0" fontId="12" fillId="7" borderId="19" xfId="0" applyFont="1" applyFill="1" applyBorder="1" applyAlignment="1" applyProtection="1">
      <alignment horizontal="center" vertical="center"/>
    </xf>
    <xf numFmtId="0" fontId="12" fillId="7" borderId="0" xfId="0" applyFont="1" applyFill="1" applyBorder="1" applyAlignment="1" applyProtection="1">
      <alignment horizontal="center" vertical="center"/>
    </xf>
    <xf numFmtId="0" fontId="12" fillId="7" borderId="14" xfId="0" applyFont="1" applyFill="1" applyBorder="1" applyAlignment="1" applyProtection="1">
      <alignment horizontal="center" vertical="center"/>
    </xf>
    <xf numFmtId="0" fontId="0" fillId="0" borderId="31" xfId="0" applyBorder="1" applyAlignment="1" applyProtection="1">
      <alignment horizontal="center" vertical="center"/>
    </xf>
    <xf numFmtId="0" fontId="0" fillId="0" borderId="30" xfId="0" applyBorder="1" applyAlignment="1" applyProtection="1">
      <alignment horizontal="center" vertical="center"/>
    </xf>
    <xf numFmtId="0" fontId="0" fillId="0" borderId="36" xfId="0" applyBorder="1" applyAlignment="1" applyProtection="1">
      <alignment horizontal="center" vertical="center"/>
    </xf>
    <xf numFmtId="0" fontId="12" fillId="7" borderId="53" xfId="0" applyFont="1" applyFill="1" applyBorder="1" applyAlignment="1" applyProtection="1">
      <alignment horizontal="left" vertical="center"/>
    </xf>
    <xf numFmtId="0" fontId="12" fillId="7" borderId="16" xfId="0" applyFont="1" applyFill="1" applyBorder="1" applyAlignment="1" applyProtection="1">
      <alignment horizontal="left" vertical="center"/>
    </xf>
    <xf numFmtId="0" fontId="12" fillId="7" borderId="54" xfId="0" applyFont="1" applyFill="1" applyBorder="1" applyAlignment="1" applyProtection="1">
      <alignment horizontal="left" vertical="center"/>
    </xf>
    <xf numFmtId="0" fontId="12" fillId="7" borderId="28" xfId="0" applyFont="1" applyFill="1" applyBorder="1" applyAlignment="1" applyProtection="1">
      <alignment horizontal="left" vertical="center"/>
    </xf>
    <xf numFmtId="0" fontId="0" fillId="7" borderId="24" xfId="0" applyFill="1" applyBorder="1" applyAlignment="1" applyProtection="1">
      <protection locked="0"/>
    </xf>
    <xf numFmtId="0" fontId="0" fillId="7" borderId="56" xfId="0" applyFill="1" applyBorder="1" applyAlignment="1" applyProtection="1">
      <protection locked="0"/>
    </xf>
    <xf numFmtId="0" fontId="60" fillId="30" borderId="33" xfId="0" applyFont="1" applyFill="1" applyBorder="1" applyAlignment="1" applyProtection="1">
      <alignment horizontal="center"/>
    </xf>
    <xf numFmtId="0" fontId="60" fillId="30" borderId="19" xfId="0" applyFont="1" applyFill="1" applyBorder="1" applyAlignment="1" applyProtection="1">
      <alignment horizontal="center"/>
    </xf>
    <xf numFmtId="0" fontId="60" fillId="30" borderId="34" xfId="0" applyFont="1" applyFill="1" applyBorder="1" applyAlignment="1" applyProtection="1">
      <alignment horizontal="center"/>
    </xf>
    <xf numFmtId="0" fontId="12" fillId="7" borderId="16" xfId="0" applyFont="1" applyFill="1" applyBorder="1" applyAlignment="1" applyProtection="1">
      <alignment horizontal="center" vertical="center"/>
    </xf>
    <xf numFmtId="0" fontId="12" fillId="7" borderId="24" xfId="0" applyFont="1" applyFill="1" applyBorder="1" applyAlignment="1" applyProtection="1">
      <alignment horizontal="center" vertical="center"/>
    </xf>
    <xf numFmtId="0" fontId="12" fillId="7" borderId="22" xfId="0" applyFont="1" applyFill="1" applyBorder="1" applyAlignment="1" applyProtection="1">
      <alignment horizontal="center"/>
    </xf>
    <xf numFmtId="0" fontId="12" fillId="7" borderId="66" xfId="0" applyFont="1" applyFill="1" applyBorder="1" applyAlignment="1" applyProtection="1">
      <alignment horizontal="center"/>
    </xf>
    <xf numFmtId="0" fontId="12" fillId="7" borderId="57" xfId="0" applyFont="1" applyFill="1" applyBorder="1" applyAlignment="1" applyProtection="1">
      <alignment horizontal="center" vertical="center"/>
    </xf>
    <xf numFmtId="0" fontId="12" fillId="7" borderId="53" xfId="0" applyFont="1" applyFill="1" applyBorder="1" applyAlignment="1" applyProtection="1">
      <alignment horizontal="center" vertical="center"/>
    </xf>
    <xf numFmtId="0" fontId="12" fillId="10" borderId="35" xfId="0" applyFont="1" applyFill="1" applyBorder="1" applyAlignment="1" applyProtection="1">
      <alignment horizontal="center"/>
    </xf>
    <xf numFmtId="0" fontId="12" fillId="10" borderId="0" xfId="0" applyFont="1" applyFill="1" applyBorder="1" applyAlignment="1" applyProtection="1">
      <alignment horizontal="center"/>
    </xf>
    <xf numFmtId="0" fontId="26" fillId="0" borderId="0" xfId="8" applyFont="1" applyAlignment="1" applyProtection="1"/>
  </cellXfs>
  <cellStyles count="21">
    <cellStyle name="Comma0" xfId="1"/>
    <cellStyle name="Currency_NsfBudget1" xfId="2"/>
    <cellStyle name="Currency0" xfId="3"/>
    <cellStyle name="Date" xfId="4"/>
    <cellStyle name="Fixed" xfId="5"/>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Heading 1" xfId="6" builtinId="16" customBuiltin="1"/>
    <cellStyle name="Heading 2" xfId="7" builtinId="17" customBuiltin="1"/>
    <cellStyle name="Hyperlink" xfId="8" builtinId="8"/>
    <cellStyle name="Hyperlink_NsfBudget1" xfId="9"/>
    <cellStyle name="Normal" xfId="0" builtinId="0"/>
    <cellStyle name="Normal_5yr budget" xfId="10"/>
    <cellStyle name="Normal_NsfBudget1" xfId="11"/>
    <cellStyle name="Percent" xfId="12" builtinId="5"/>
    <cellStyle name="Total" xfId="13"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3C3E18"/>
      <rgbColor rgb="00005B7F"/>
      <rgbColor rgb="00B24F7C"/>
      <rgbColor rgb="00905B43"/>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hyperlink" Target="http://www.uaf.edu/finsvcs/AcctCodes/index.html" TargetMode="Externa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7.vml"/><Relationship Id="rId1" Type="http://schemas.openxmlformats.org/officeDocument/2006/relationships/printerSettings" Target="../printerSettings/printerSettings1.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sheetPr codeName="Sheet2" enableFormatConditionsCalculation="0">
    <tabColor indexed="44"/>
    <pageSetUpPr fitToPage="1"/>
  </sheetPr>
  <dimension ref="A1:AH208"/>
  <sheetViews>
    <sheetView tabSelected="1" workbookViewId="0">
      <selection activeCell="C8" sqref="C8"/>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33203125" style="39" customWidth="1"/>
    <col min="11" max="11" width="6.83203125" style="39" customWidth="1"/>
    <col min="12" max="12" width="9.1640625" style="39" customWidth="1"/>
    <col min="13" max="13" width="9"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4" style="83" customWidth="1"/>
    <col min="25" max="25" width="4.33203125" style="14" customWidth="1"/>
    <col min="26" max="26" width="9.33203125" style="39" customWidth="1"/>
    <col min="27" max="27" width="4.33203125" style="39" customWidth="1"/>
    <col min="28" max="28" width="25.83203125" style="39" customWidth="1"/>
    <col min="29" max="34" width="12.83203125" style="39" customWidth="1"/>
    <col min="35" max="16384" width="20.83203125" style="39"/>
  </cols>
  <sheetData>
    <row r="1" spans="1:31" s="12" customFormat="1" ht="14.1" customHeight="1">
      <c r="A1" s="25"/>
      <c r="B1" s="25"/>
      <c r="C1" s="13" t="s">
        <v>519</v>
      </c>
      <c r="D1" s="950"/>
      <c r="E1" s="951"/>
      <c r="F1" s="951"/>
      <c r="G1" s="951"/>
      <c r="H1" s="951"/>
      <c r="I1" s="951"/>
      <c r="J1" s="951"/>
      <c r="K1" s="951"/>
      <c r="L1" s="951"/>
      <c r="M1" s="951"/>
      <c r="N1" s="951"/>
      <c r="O1" s="951"/>
      <c r="P1" s="951"/>
      <c r="Q1" s="951"/>
      <c r="R1" s="14"/>
      <c r="S1" s="14"/>
      <c r="T1" s="14"/>
      <c r="U1" s="14"/>
      <c r="W1" s="14"/>
      <c r="X1" s="36" t="s">
        <v>696</v>
      </c>
      <c r="Y1" s="965"/>
      <c r="Z1" s="948"/>
      <c r="AA1" s="948"/>
    </row>
    <row r="2" spans="1:31" s="12" customFormat="1" ht="14.1" customHeight="1">
      <c r="A2" s="25"/>
      <c r="B2" s="25"/>
      <c r="C2" s="13" t="s">
        <v>523</v>
      </c>
      <c r="D2" s="949"/>
      <c r="E2" s="948"/>
      <c r="F2" s="948"/>
      <c r="G2" s="948"/>
      <c r="H2" s="948"/>
      <c r="I2" s="948"/>
      <c r="J2" s="13"/>
      <c r="K2" s="13"/>
      <c r="L2" s="13"/>
      <c r="M2" s="14"/>
      <c r="N2" s="796"/>
      <c r="O2" s="771"/>
      <c r="P2" s="771"/>
      <c r="Q2" s="771"/>
      <c r="R2" s="17"/>
      <c r="S2" s="14"/>
      <c r="T2" s="17"/>
      <c r="U2" s="14"/>
      <c r="V2" s="17"/>
      <c r="W2" s="14"/>
      <c r="Y2" s="965"/>
      <c r="Z2" s="948"/>
      <c r="AA2" s="948"/>
    </row>
    <row r="3" spans="1:31" s="12" customFormat="1" ht="14.1" customHeight="1">
      <c r="A3" s="25"/>
      <c r="B3" s="25"/>
      <c r="C3" s="14" t="s">
        <v>521</v>
      </c>
      <c r="D3" s="947"/>
      <c r="E3" s="948"/>
      <c r="F3" s="948"/>
      <c r="G3" s="948"/>
      <c r="H3" s="948"/>
      <c r="I3" s="948"/>
      <c r="J3" s="14"/>
      <c r="K3" s="14"/>
      <c r="L3" s="14"/>
      <c r="X3" s="36" t="s">
        <v>517</v>
      </c>
      <c r="Y3" s="965"/>
      <c r="Z3" s="948"/>
      <c r="AA3" s="948"/>
    </row>
    <row r="4" spans="1:31" s="12" customFormat="1" ht="14.1" customHeight="1">
      <c r="A4" s="25"/>
      <c r="B4" s="25"/>
      <c r="C4" s="14" t="s">
        <v>181</v>
      </c>
      <c r="D4" s="947"/>
      <c r="E4" s="948"/>
      <c r="F4" s="948"/>
      <c r="G4" s="948"/>
      <c r="H4" s="948"/>
      <c r="I4" s="948"/>
      <c r="J4" s="14"/>
      <c r="K4" s="14"/>
      <c r="L4" s="14"/>
      <c r="X4" s="36"/>
      <c r="Y4" s="15"/>
    </row>
    <row r="5" spans="1:31" s="12" customFormat="1" ht="14.1" customHeight="1" thickBot="1">
      <c r="A5" s="25"/>
      <c r="B5" s="25"/>
      <c r="C5" s="861"/>
      <c r="D5" s="14"/>
      <c r="E5" s="1060"/>
      <c r="F5" s="1060"/>
      <c r="G5" s="1060"/>
      <c r="H5" s="1060"/>
      <c r="I5" s="1060"/>
      <c r="J5" s="14"/>
      <c r="K5" s="14"/>
      <c r="T5" s="14"/>
      <c r="X5" s="36"/>
      <c r="Y5" s="15"/>
    </row>
    <row r="6" spans="1:31" s="12" customFormat="1" ht="14.1" customHeight="1" thickBot="1">
      <c r="A6" s="25"/>
      <c r="B6" s="25"/>
      <c r="C6" s="797" t="s">
        <v>321</v>
      </c>
      <c r="D6" s="798"/>
      <c r="E6" s="1060"/>
      <c r="F6" s="1060"/>
      <c r="G6" s="1060"/>
      <c r="H6" s="1060"/>
      <c r="I6" s="1060"/>
      <c r="J6" s="14"/>
      <c r="K6" s="14"/>
      <c r="L6" s="14"/>
      <c r="X6" s="36"/>
      <c r="Y6" s="15"/>
    </row>
    <row r="7" spans="1:31" s="12" customFormat="1" ht="13.5" customHeight="1" thickBot="1">
      <c r="A7" s="25"/>
      <c r="B7" s="25"/>
      <c r="C7" s="944" t="s">
        <v>794</v>
      </c>
      <c r="D7" s="17"/>
      <c r="E7" s="1060"/>
      <c r="F7" s="1060"/>
      <c r="G7" s="1060"/>
      <c r="H7" s="1060"/>
      <c r="I7" s="1060"/>
      <c r="J7" s="17"/>
      <c r="K7" s="17"/>
      <c r="L7" s="17"/>
      <c r="M7" s="14"/>
      <c r="N7" s="14"/>
      <c r="O7" s="14"/>
      <c r="P7" s="14"/>
      <c r="Q7" s="14"/>
      <c r="R7" s="14"/>
      <c r="S7" s="14"/>
      <c r="T7" s="14"/>
      <c r="U7" s="14"/>
      <c r="V7" s="14"/>
      <c r="W7" s="14"/>
      <c r="X7" s="16" t="s">
        <v>577</v>
      </c>
      <c r="Y7" s="15"/>
      <c r="Z7" s="21" t="s">
        <v>518</v>
      </c>
    </row>
    <row r="8" spans="1:31" s="12" customFormat="1" ht="14.1" customHeight="1">
      <c r="A8" s="25"/>
      <c r="B8" s="25"/>
      <c r="C8" s="22"/>
      <c r="D8" s="148"/>
      <c r="E8" s="1061"/>
      <c r="F8" s="1061"/>
      <c r="G8" s="1061"/>
      <c r="H8" s="1061"/>
      <c r="I8" s="1061"/>
      <c r="J8" s="148"/>
      <c r="K8" s="148"/>
      <c r="L8" s="148"/>
      <c r="M8" s="185"/>
      <c r="N8" s="23"/>
      <c r="O8" s="725" t="s">
        <v>501</v>
      </c>
      <c r="P8" s="185"/>
      <c r="Q8" s="725" t="s">
        <v>502</v>
      </c>
      <c r="R8" s="185"/>
      <c r="S8" s="725" t="s">
        <v>503</v>
      </c>
      <c r="T8" s="185"/>
      <c r="U8" s="725" t="s">
        <v>578</v>
      </c>
      <c r="V8" s="185"/>
      <c r="W8" s="725" t="s">
        <v>579</v>
      </c>
      <c r="X8" s="725" t="s">
        <v>216</v>
      </c>
      <c r="Y8" s="15"/>
      <c r="Z8" s="24"/>
    </row>
    <row r="9" spans="1:31" s="12" customFormat="1" ht="21.75" customHeight="1" thickBot="1">
      <c r="A9" s="25" t="s">
        <v>217</v>
      </c>
      <c r="B9" s="25"/>
      <c r="C9" s="150" t="s">
        <v>536</v>
      </c>
      <c r="D9" s="151"/>
      <c r="E9" s="1062"/>
      <c r="F9" s="1062"/>
      <c r="G9" s="1062"/>
      <c r="H9" s="1062"/>
      <c r="I9" s="1062"/>
      <c r="J9" s="151"/>
      <c r="K9" s="151"/>
      <c r="L9" s="151"/>
      <c r="M9" s="186"/>
      <c r="N9" s="727" t="s">
        <v>525</v>
      </c>
      <c r="O9" s="729"/>
      <c r="P9" s="727" t="s">
        <v>525</v>
      </c>
      <c r="Q9" s="726"/>
      <c r="R9" s="727" t="s">
        <v>525</v>
      </c>
      <c r="S9" s="726"/>
      <c r="T9" s="727" t="s">
        <v>525</v>
      </c>
      <c r="U9" s="726"/>
      <c r="V9" s="727" t="s">
        <v>525</v>
      </c>
      <c r="W9" s="729"/>
      <c r="X9" s="729"/>
      <c r="Y9" s="122"/>
      <c r="Z9" s="26"/>
    </row>
    <row r="10" spans="1:31" s="12" customFormat="1" ht="27.75" customHeight="1">
      <c r="A10" s="25">
        <v>1000</v>
      </c>
      <c r="B10" s="25"/>
      <c r="C10" s="29" t="s">
        <v>758</v>
      </c>
      <c r="D10" s="14"/>
      <c r="E10" s="1065"/>
      <c r="F10" s="1066"/>
      <c r="G10" s="1066"/>
      <c r="H10" s="1066"/>
      <c r="I10" s="1066"/>
      <c r="J10" s="1066"/>
      <c r="K10" s="32" t="s">
        <v>524</v>
      </c>
      <c r="L10" s="32" t="s">
        <v>504</v>
      </c>
      <c r="M10" s="32" t="s">
        <v>4</v>
      </c>
      <c r="N10" s="28"/>
      <c r="O10" s="33"/>
      <c r="P10" s="28"/>
      <c r="Q10" s="33"/>
      <c r="R10" s="28"/>
      <c r="S10" s="33"/>
      <c r="T10" s="28"/>
      <c r="U10" s="33"/>
      <c r="V10" s="28"/>
      <c r="W10" s="33"/>
      <c r="X10" s="33"/>
      <c r="Y10" s="15"/>
      <c r="Z10" s="26"/>
      <c r="AC10" s="747" t="s">
        <v>54</v>
      </c>
      <c r="AD10" s="748" t="s">
        <v>55</v>
      </c>
      <c r="AE10" s="749" t="s">
        <v>56</v>
      </c>
    </row>
    <row r="11" spans="1:31" s="12" customFormat="1" ht="15" customHeight="1">
      <c r="A11" s="25"/>
      <c r="B11" s="25"/>
      <c r="C11" s="35" t="s">
        <v>520</v>
      </c>
      <c r="D11" s="198" t="s">
        <v>62</v>
      </c>
      <c r="E11" s="1063"/>
      <c r="F11" s="1064"/>
      <c r="G11" s="1064"/>
      <c r="H11" s="1064"/>
      <c r="I11" s="1064"/>
      <c r="J11" s="1064"/>
      <c r="K11" s="37"/>
      <c r="L11" s="36"/>
      <c r="M11" s="14"/>
      <c r="N11" s="38"/>
      <c r="O11" s="33"/>
      <c r="P11" s="38"/>
      <c r="Q11" s="33"/>
      <c r="R11" s="38"/>
      <c r="S11" s="33"/>
      <c r="T11" s="38"/>
      <c r="U11" s="33"/>
      <c r="V11" s="38"/>
      <c r="W11" s="33"/>
      <c r="X11" s="34"/>
      <c r="Y11" s="15"/>
      <c r="Z11" s="26"/>
      <c r="AB11" s="39"/>
      <c r="AC11" s="750"/>
      <c r="AD11" s="751"/>
      <c r="AE11" s="752"/>
    </row>
    <row r="12" spans="1:31" ht="15" customHeight="1">
      <c r="C12" s="53">
        <f t="shared" ref="C12:C17" si="0">N12+P12+R12+T12+V12</f>
        <v>0</v>
      </c>
      <c r="D12" s="40"/>
      <c r="E12" s="1056" t="s">
        <v>63</v>
      </c>
      <c r="F12" s="1057"/>
      <c r="G12" s="1057"/>
      <c r="H12" s="1057"/>
      <c r="I12" s="1057"/>
      <c r="J12" s="1057"/>
      <c r="K12" s="41">
        <v>0</v>
      </c>
      <c r="L12" s="880">
        <f t="shared" ref="L12:L17" si="1">VLOOKUP(E12,Leave_Benefits,2,0)</f>
        <v>0</v>
      </c>
      <c r="M12" s="40">
        <f t="shared" ref="M12:M17" si="2">VLOOKUP(E12,Leave_Benefits,4,0)</f>
        <v>0</v>
      </c>
      <c r="N12" s="162">
        <v>0</v>
      </c>
      <c r="O12" s="84">
        <f t="shared" ref="O12:O17" si="3">K12*(1+L12)*(N12)</f>
        <v>0</v>
      </c>
      <c r="P12" s="162">
        <v>0</v>
      </c>
      <c r="Q12" s="84">
        <f t="shared" ref="Q12:Q17" si="4">K12*(1+L12)*(P12)*M12</f>
        <v>0</v>
      </c>
      <c r="R12" s="162">
        <v>0</v>
      </c>
      <c r="S12" s="84">
        <f t="shared" ref="S12:S17" si="5">K12*(1+L12)*(R12)*(M12^2)</f>
        <v>0</v>
      </c>
      <c r="T12" s="162">
        <v>0</v>
      </c>
      <c r="U12" s="84">
        <f t="shared" ref="U12:U17" si="6">K12*(1+L12)*(T12)*(M12^3)</f>
        <v>0</v>
      </c>
      <c r="V12" s="162">
        <v>0</v>
      </c>
      <c r="W12" s="84">
        <f t="shared" ref="W12:W17" si="7">K12*(1+L12)*(V12)*(M12^4)</f>
        <v>0</v>
      </c>
      <c r="X12" s="43">
        <f t="shared" ref="X12:X17" si="8">O12+Q12+S12+U12+W12</f>
        <v>0</v>
      </c>
      <c r="Y12" s="44"/>
      <c r="Z12" s="26"/>
      <c r="AC12" s="755"/>
      <c r="AD12" s="756"/>
      <c r="AE12" s="757">
        <f t="shared" ref="AE12:AE17" si="9">AC12*AD12</f>
        <v>0</v>
      </c>
    </row>
    <row r="13" spans="1:31" ht="15" customHeight="1">
      <c r="C13" s="53">
        <f t="shared" si="0"/>
        <v>0</v>
      </c>
      <c r="D13" s="40"/>
      <c r="E13" s="1056" t="s">
        <v>63</v>
      </c>
      <c r="F13" s="1057"/>
      <c r="G13" s="1057"/>
      <c r="H13" s="1057"/>
      <c r="I13" s="1057"/>
      <c r="J13" s="1057"/>
      <c r="K13" s="41">
        <v>0</v>
      </c>
      <c r="L13" s="880">
        <f t="shared" si="1"/>
        <v>0</v>
      </c>
      <c r="M13" s="40">
        <f t="shared" si="2"/>
        <v>0</v>
      </c>
      <c r="N13" s="162">
        <v>0</v>
      </c>
      <c r="O13" s="84">
        <f t="shared" si="3"/>
        <v>0</v>
      </c>
      <c r="P13" s="162">
        <v>0</v>
      </c>
      <c r="Q13" s="84">
        <f t="shared" si="4"/>
        <v>0</v>
      </c>
      <c r="R13" s="162">
        <v>0</v>
      </c>
      <c r="S13" s="84">
        <f t="shared" si="5"/>
        <v>0</v>
      </c>
      <c r="T13" s="162">
        <v>0</v>
      </c>
      <c r="U13" s="84">
        <f t="shared" si="6"/>
        <v>0</v>
      </c>
      <c r="V13" s="162">
        <v>0</v>
      </c>
      <c r="W13" s="84">
        <f t="shared" si="7"/>
        <v>0</v>
      </c>
      <c r="X13" s="43">
        <f t="shared" si="8"/>
        <v>0</v>
      </c>
      <c r="Y13" s="44"/>
      <c r="Z13" s="26"/>
      <c r="AC13" s="755"/>
      <c r="AD13" s="756"/>
      <c r="AE13" s="757">
        <f t="shared" si="9"/>
        <v>0</v>
      </c>
    </row>
    <row r="14" spans="1:31" ht="15" customHeight="1">
      <c r="C14" s="53">
        <f t="shared" si="0"/>
        <v>0</v>
      </c>
      <c r="D14" s="40"/>
      <c r="E14" s="1056" t="s">
        <v>63</v>
      </c>
      <c r="F14" s="1057"/>
      <c r="G14" s="1057"/>
      <c r="H14" s="1057"/>
      <c r="I14" s="1057"/>
      <c r="J14" s="1057"/>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44"/>
      <c r="Z14" s="26"/>
      <c r="AC14" s="755"/>
      <c r="AD14" s="756"/>
      <c r="AE14" s="757">
        <f t="shared" si="9"/>
        <v>0</v>
      </c>
    </row>
    <row r="15" spans="1:31" ht="15" customHeight="1">
      <c r="C15" s="53">
        <f t="shared" si="0"/>
        <v>0</v>
      </c>
      <c r="D15" s="40"/>
      <c r="E15" s="1056" t="s">
        <v>63</v>
      </c>
      <c r="F15" s="1057"/>
      <c r="G15" s="1057"/>
      <c r="H15" s="1057"/>
      <c r="I15" s="1057"/>
      <c r="J15" s="1057"/>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44"/>
      <c r="Z15" s="26"/>
      <c r="AC15" s="755"/>
      <c r="AD15" s="756"/>
      <c r="AE15" s="757">
        <f t="shared" si="9"/>
        <v>0</v>
      </c>
    </row>
    <row r="16" spans="1:31" ht="15" customHeight="1">
      <c r="C16" s="53">
        <f t="shared" si="0"/>
        <v>0</v>
      </c>
      <c r="D16" s="40"/>
      <c r="E16" s="1056" t="s">
        <v>63</v>
      </c>
      <c r="F16" s="1057"/>
      <c r="G16" s="1057"/>
      <c r="H16" s="1057"/>
      <c r="I16" s="1057"/>
      <c r="J16" s="1057"/>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44"/>
      <c r="Z16" s="26"/>
      <c r="AC16" s="755"/>
      <c r="AD16" s="756"/>
      <c r="AE16" s="757">
        <f t="shared" si="9"/>
        <v>0</v>
      </c>
    </row>
    <row r="17" spans="1:31" ht="16.5" customHeight="1">
      <c r="C17" s="53">
        <f t="shared" si="0"/>
        <v>0</v>
      </c>
      <c r="D17" s="40"/>
      <c r="E17" s="1056" t="s">
        <v>63</v>
      </c>
      <c r="F17" s="1057"/>
      <c r="G17" s="1057"/>
      <c r="H17" s="1057"/>
      <c r="I17" s="1057"/>
      <c r="J17" s="1057"/>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44"/>
      <c r="Z17" s="26"/>
      <c r="AC17" s="755"/>
      <c r="AD17" s="756"/>
      <c r="AE17" s="757">
        <f t="shared" si="9"/>
        <v>0</v>
      </c>
    </row>
    <row r="18" spans="1:31" ht="7.5" customHeight="1">
      <c r="C18" s="53"/>
      <c r="D18" s="40"/>
      <c r="E18" s="1057"/>
      <c r="F18" s="1057"/>
      <c r="G18" s="1057"/>
      <c r="H18" s="1057"/>
      <c r="I18" s="1057"/>
      <c r="J18" s="1057"/>
      <c r="K18" s="41"/>
      <c r="L18" s="205"/>
      <c r="M18" s="40"/>
      <c r="N18" s="162"/>
      <c r="O18" s="84"/>
      <c r="P18" s="162"/>
      <c r="Q18" s="84"/>
      <c r="R18" s="162"/>
      <c r="S18" s="84"/>
      <c r="T18" s="162"/>
      <c r="U18" s="84"/>
      <c r="V18" s="162"/>
      <c r="W18" s="84"/>
      <c r="X18" s="43"/>
      <c r="Y18" s="44"/>
      <c r="Z18" s="26"/>
      <c r="AC18" s="753"/>
      <c r="AD18" s="105"/>
      <c r="AE18" s="752"/>
    </row>
    <row r="19" spans="1:31" s="12" customFormat="1" ht="15" customHeight="1">
      <c r="A19" s="25"/>
      <c r="B19" s="25"/>
      <c r="C19" s="66"/>
      <c r="D19" s="281"/>
      <c r="E19" s="1058"/>
      <c r="F19" s="1058"/>
      <c r="G19" s="1058"/>
      <c r="H19" s="1058"/>
      <c r="I19" s="1058"/>
      <c r="J19" s="979" t="s">
        <v>199</v>
      </c>
      <c r="K19" s="980"/>
      <c r="L19" s="980"/>
      <c r="M19" s="1069"/>
      <c r="N19" s="732"/>
      <c r="O19" s="731">
        <f>SUM(ROUNDUP(SUM(O12:O17),0))</f>
        <v>0</v>
      </c>
      <c r="P19" s="732"/>
      <c r="Q19" s="731">
        <f>SUM(ROUNDUP(SUM(Q12:Q17),0))</f>
        <v>0</v>
      </c>
      <c r="R19" s="732"/>
      <c r="S19" s="731">
        <f>SUM(ROUNDUP(SUM(S12:S17),0))</f>
        <v>0</v>
      </c>
      <c r="T19" s="732"/>
      <c r="U19" s="731">
        <f>SUM(ROUNDUP(SUM(U12:U17),0))</f>
        <v>0</v>
      </c>
      <c r="V19" s="732"/>
      <c r="W19" s="731">
        <f>SUM(ROUNDUP(SUM(W12:W17),0))</f>
        <v>0</v>
      </c>
      <c r="X19" s="733">
        <f>SUM(ROUNDUP(SUM(X12:X17),0))</f>
        <v>0</v>
      </c>
      <c r="Y19" s="15"/>
      <c r="Z19" s="203">
        <f>SUM(O19+Q19+S19+U19+W19)</f>
        <v>0</v>
      </c>
      <c r="AC19" s="750"/>
      <c r="AD19" s="754"/>
      <c r="AE19" s="752"/>
    </row>
    <row r="20" spans="1:31" s="12" customFormat="1" ht="6.75" customHeight="1">
      <c r="A20" s="25"/>
      <c r="B20" s="25"/>
      <c r="C20" s="66"/>
      <c r="D20" s="281"/>
      <c r="E20" s="1058"/>
      <c r="F20" s="972"/>
      <c r="G20" s="972"/>
      <c r="H20" s="972"/>
      <c r="I20" s="972"/>
      <c r="J20" s="972"/>
      <c r="K20" s="972"/>
      <c r="L20" s="972"/>
      <c r="M20" s="972"/>
      <c r="N20" s="147"/>
      <c r="O20" s="67"/>
      <c r="P20" s="147"/>
      <c r="Q20" s="67"/>
      <c r="R20" s="147"/>
      <c r="S20" s="67"/>
      <c r="T20" s="147"/>
      <c r="U20" s="67"/>
      <c r="V20" s="147"/>
      <c r="W20" s="67"/>
      <c r="X20" s="62"/>
      <c r="Y20" s="15"/>
      <c r="Z20" s="138"/>
      <c r="AC20" s="750"/>
      <c r="AD20" s="754"/>
      <c r="AE20" s="752"/>
    </row>
    <row r="21" spans="1:31" s="12" customFormat="1" ht="15" customHeight="1">
      <c r="A21" s="25">
        <v>1000</v>
      </c>
      <c r="B21" s="25"/>
      <c r="C21" s="27" t="s">
        <v>759</v>
      </c>
      <c r="D21" s="282"/>
      <c r="E21" s="1068"/>
      <c r="F21" s="972"/>
      <c r="G21" s="972"/>
      <c r="H21" s="972"/>
      <c r="I21" s="972"/>
      <c r="J21" s="972"/>
      <c r="K21" s="972"/>
      <c r="L21" s="972"/>
      <c r="M21" s="972"/>
      <c r="N21" s="46"/>
      <c r="O21" s="68"/>
      <c r="P21" s="46"/>
      <c r="Q21" s="47"/>
      <c r="R21" s="46"/>
      <c r="S21" s="47"/>
      <c r="T21" s="46"/>
      <c r="U21" s="47"/>
      <c r="V21" s="46"/>
      <c r="W21" s="47"/>
      <c r="X21" s="48"/>
      <c r="Y21" s="15"/>
      <c r="Z21" s="26"/>
      <c r="AC21" s="750"/>
      <c r="AD21" s="754"/>
      <c r="AE21" s="752"/>
    </row>
    <row r="22" spans="1:31" s="12" customFormat="1" ht="15" customHeight="1">
      <c r="A22" s="25"/>
      <c r="B22" s="25"/>
      <c r="C22" s="49" t="s">
        <v>520</v>
      </c>
      <c r="D22" s="40"/>
      <c r="E22" s="1067"/>
      <c r="F22" s="970"/>
      <c r="G22" s="970"/>
      <c r="H22" s="970"/>
      <c r="I22" s="970"/>
      <c r="J22" s="970"/>
      <c r="K22" s="134"/>
      <c r="L22" s="36"/>
      <c r="M22" s="14"/>
      <c r="N22" s="46"/>
      <c r="O22" s="68"/>
      <c r="P22" s="46"/>
      <c r="Q22" s="47"/>
      <c r="R22" s="46"/>
      <c r="S22" s="47"/>
      <c r="T22" s="46"/>
      <c r="U22" s="47"/>
      <c r="V22" s="46"/>
      <c r="W22" s="47"/>
      <c r="X22" s="48"/>
      <c r="Y22" s="15"/>
      <c r="Z22" s="26"/>
      <c r="AC22" s="750"/>
      <c r="AD22" s="754"/>
      <c r="AE22" s="752"/>
    </row>
    <row r="23" spans="1:31" s="12" customFormat="1" ht="15" customHeight="1">
      <c r="A23" s="25"/>
      <c r="B23" s="25"/>
      <c r="C23" s="51">
        <f t="shared" ref="C23:C30" si="10">N23+P23+R23+T23+V23</f>
        <v>0</v>
      </c>
      <c r="D23" s="40"/>
      <c r="E23" s="954" t="s">
        <v>63</v>
      </c>
      <c r="F23" s="955"/>
      <c r="G23" s="955"/>
      <c r="H23" s="955"/>
      <c r="I23" s="955"/>
      <c r="J23" s="955"/>
      <c r="K23" s="41">
        <v>0</v>
      </c>
      <c r="L23" s="881">
        <f>VLOOKUP(E23,Leave_Benefits,2,0)</f>
        <v>0</v>
      </c>
      <c r="M23" s="83">
        <f t="shared" ref="M23:M30" si="11">VLOOKUP(E23,Leave_Benefits,4,0)</f>
        <v>0</v>
      </c>
      <c r="N23" s="162">
        <v>0</v>
      </c>
      <c r="O23" s="84">
        <f>K23*(1+L23)*(N23)</f>
        <v>0</v>
      </c>
      <c r="P23" s="162">
        <v>0</v>
      </c>
      <c r="Q23" s="84">
        <f>K23*(1+L23)*(P23)*M23</f>
        <v>0</v>
      </c>
      <c r="R23" s="162">
        <v>0</v>
      </c>
      <c r="S23" s="84">
        <f>K23*(1+L23)*(R23)*(M23^2)</f>
        <v>0</v>
      </c>
      <c r="T23" s="162">
        <v>0</v>
      </c>
      <c r="U23" s="84">
        <f>K23*(1+L23)*(T23)*(M23^3)</f>
        <v>0</v>
      </c>
      <c r="V23" s="162">
        <v>0</v>
      </c>
      <c r="W23" s="84">
        <f>K23*(1+L23)*(V23)*(M23^4)</f>
        <v>0</v>
      </c>
      <c r="X23" s="43">
        <f t="shared" ref="X23:X30" si="12">O23+Q23+S23+U23+W23</f>
        <v>0</v>
      </c>
      <c r="Y23" s="15"/>
      <c r="Z23" s="26"/>
      <c r="AC23" s="758"/>
      <c r="AD23" s="759"/>
      <c r="AE23" s="757">
        <f t="shared" ref="AE23:AE30" si="13">AC23*AD23</f>
        <v>0</v>
      </c>
    </row>
    <row r="24" spans="1:31" s="12" customFormat="1" ht="15" customHeight="1">
      <c r="A24" s="25"/>
      <c r="B24" s="25"/>
      <c r="C24" s="53">
        <f t="shared" si="10"/>
        <v>0</v>
      </c>
      <c r="D24" s="40"/>
      <c r="E24" s="954" t="s">
        <v>63</v>
      </c>
      <c r="F24" s="955"/>
      <c r="G24" s="955"/>
      <c r="H24" s="955"/>
      <c r="I24" s="955"/>
      <c r="J24" s="955"/>
      <c r="K24" s="41">
        <v>0</v>
      </c>
      <c r="L24" s="881">
        <f t="shared" ref="L24:L30" si="14">VLOOKUP(E24,Leave_Benefits,2,0)</f>
        <v>0</v>
      </c>
      <c r="M24" s="83">
        <f t="shared" si="11"/>
        <v>0</v>
      </c>
      <c r="N24" s="162">
        <v>0</v>
      </c>
      <c r="O24" s="84">
        <f t="shared" ref="O24:O30" si="15">K24*(1+L24)*(N24)</f>
        <v>0</v>
      </c>
      <c r="P24" s="162">
        <v>0</v>
      </c>
      <c r="Q24" s="84">
        <f>K24*(1+L24)*(P24)*M24</f>
        <v>0</v>
      </c>
      <c r="R24" s="162">
        <v>0</v>
      </c>
      <c r="S24" s="84">
        <f>K24*(1+L24)*(R24)*(M24^2)</f>
        <v>0</v>
      </c>
      <c r="T24" s="162">
        <v>0</v>
      </c>
      <c r="U24" s="84">
        <f>K24*(1+L24)*(T24)*(M24^3)</f>
        <v>0</v>
      </c>
      <c r="V24" s="162">
        <v>0</v>
      </c>
      <c r="W24" s="84">
        <f>K24*(1+L24)*(V24)*(M24^4)</f>
        <v>0</v>
      </c>
      <c r="X24" s="43">
        <f t="shared" si="12"/>
        <v>0</v>
      </c>
      <c r="Y24" s="15"/>
      <c r="Z24" s="26"/>
      <c r="AC24" s="758"/>
      <c r="AD24" s="759"/>
      <c r="AE24" s="757">
        <f t="shared" si="13"/>
        <v>0</v>
      </c>
    </row>
    <row r="25" spans="1:31" s="12" customFormat="1" ht="15" customHeight="1">
      <c r="A25" s="25"/>
      <c r="B25" s="25"/>
      <c r="C25" s="53">
        <f t="shared" si="10"/>
        <v>0</v>
      </c>
      <c r="D25" s="40"/>
      <c r="E25" s="954" t="s">
        <v>63</v>
      </c>
      <c r="F25" s="955"/>
      <c r="G25" s="955"/>
      <c r="H25" s="955"/>
      <c r="I25" s="955"/>
      <c r="J25" s="955"/>
      <c r="K25" s="41">
        <v>0</v>
      </c>
      <c r="L25" s="881">
        <f t="shared" si="14"/>
        <v>0</v>
      </c>
      <c r="M25" s="83">
        <f t="shared" si="11"/>
        <v>0</v>
      </c>
      <c r="N25" s="162">
        <v>0</v>
      </c>
      <c r="O25" s="84">
        <f t="shared" si="15"/>
        <v>0</v>
      </c>
      <c r="P25" s="162">
        <v>0</v>
      </c>
      <c r="Q25" s="84">
        <f t="shared" ref="Q25:Q30" si="16">K25*(1+L25)*(P25)*M25</f>
        <v>0</v>
      </c>
      <c r="R25" s="162">
        <v>0</v>
      </c>
      <c r="S25" s="84">
        <f t="shared" ref="S25:S30" si="17">K25*(1+L25)*(R25)*(M25^2)</f>
        <v>0</v>
      </c>
      <c r="T25" s="162">
        <v>0</v>
      </c>
      <c r="U25" s="84">
        <f t="shared" ref="U25:U30" si="18">K25*(1+L25)*(T25)*(M25^3)</f>
        <v>0</v>
      </c>
      <c r="V25" s="162">
        <v>0</v>
      </c>
      <c r="W25" s="84">
        <f t="shared" ref="W25:W30" si="19">K25*(1+L25)*(V25)*(M25^4)</f>
        <v>0</v>
      </c>
      <c r="X25" s="43">
        <f t="shared" si="12"/>
        <v>0</v>
      </c>
      <c r="Y25" s="15"/>
      <c r="Z25" s="26"/>
      <c r="AC25" s="758"/>
      <c r="AD25" s="759"/>
      <c r="AE25" s="757">
        <f t="shared" si="13"/>
        <v>0</v>
      </c>
    </row>
    <row r="26" spans="1:31" s="12" customFormat="1" ht="15" customHeight="1">
      <c r="A26" s="25"/>
      <c r="B26" s="25"/>
      <c r="C26" s="53">
        <f t="shared" si="10"/>
        <v>0</v>
      </c>
      <c r="D26" s="40"/>
      <c r="E26" s="954" t="s">
        <v>63</v>
      </c>
      <c r="F26" s="955"/>
      <c r="G26" s="955"/>
      <c r="H26" s="955"/>
      <c r="I26" s="955"/>
      <c r="J26" s="955"/>
      <c r="K26" s="41">
        <v>0</v>
      </c>
      <c r="L26" s="881">
        <f t="shared" si="14"/>
        <v>0</v>
      </c>
      <c r="M26" s="83">
        <f t="shared" si="11"/>
        <v>0</v>
      </c>
      <c r="N26" s="162">
        <v>0</v>
      </c>
      <c r="O26" s="84">
        <f t="shared" si="15"/>
        <v>0</v>
      </c>
      <c r="P26" s="162">
        <v>0</v>
      </c>
      <c r="Q26" s="84">
        <f t="shared" si="16"/>
        <v>0</v>
      </c>
      <c r="R26" s="162">
        <v>0</v>
      </c>
      <c r="S26" s="84">
        <f t="shared" si="17"/>
        <v>0</v>
      </c>
      <c r="T26" s="162">
        <v>0</v>
      </c>
      <c r="U26" s="84">
        <f t="shared" si="18"/>
        <v>0</v>
      </c>
      <c r="V26" s="162">
        <v>0</v>
      </c>
      <c r="W26" s="84">
        <f t="shared" si="19"/>
        <v>0</v>
      </c>
      <c r="X26" s="43">
        <f t="shared" si="12"/>
        <v>0</v>
      </c>
      <c r="Y26" s="15"/>
      <c r="Z26" s="26"/>
      <c r="AC26" s="758"/>
      <c r="AD26" s="759"/>
      <c r="AE26" s="757">
        <f t="shared" si="13"/>
        <v>0</v>
      </c>
    </row>
    <row r="27" spans="1:31" ht="15" customHeight="1">
      <c r="C27" s="53">
        <f t="shared" si="10"/>
        <v>0</v>
      </c>
      <c r="D27" s="40"/>
      <c r="E27" s="954" t="s">
        <v>63</v>
      </c>
      <c r="F27" s="955"/>
      <c r="G27" s="955"/>
      <c r="H27" s="955"/>
      <c r="I27" s="955"/>
      <c r="J27" s="955"/>
      <c r="K27" s="41">
        <v>0</v>
      </c>
      <c r="L27" s="881">
        <f t="shared" si="14"/>
        <v>0</v>
      </c>
      <c r="M27" s="83">
        <f t="shared" si="11"/>
        <v>0</v>
      </c>
      <c r="N27" s="162">
        <v>0</v>
      </c>
      <c r="O27" s="84">
        <f t="shared" si="15"/>
        <v>0</v>
      </c>
      <c r="P27" s="162">
        <v>0</v>
      </c>
      <c r="Q27" s="84">
        <f t="shared" si="16"/>
        <v>0</v>
      </c>
      <c r="R27" s="162">
        <v>0</v>
      </c>
      <c r="S27" s="84">
        <f t="shared" si="17"/>
        <v>0</v>
      </c>
      <c r="T27" s="162">
        <v>0</v>
      </c>
      <c r="U27" s="84">
        <f t="shared" si="18"/>
        <v>0</v>
      </c>
      <c r="V27" s="162">
        <v>0</v>
      </c>
      <c r="W27" s="84">
        <f t="shared" si="19"/>
        <v>0</v>
      </c>
      <c r="X27" s="43">
        <f t="shared" si="12"/>
        <v>0</v>
      </c>
      <c r="Y27" s="44"/>
      <c r="Z27" s="26"/>
      <c r="AC27" s="755"/>
      <c r="AD27" s="756"/>
      <c r="AE27" s="757">
        <f t="shared" si="13"/>
        <v>0</v>
      </c>
    </row>
    <row r="28" spans="1:31" ht="15" customHeight="1">
      <c r="C28" s="53">
        <f t="shared" si="10"/>
        <v>0</v>
      </c>
      <c r="D28" s="40"/>
      <c r="E28" s="954" t="s">
        <v>63</v>
      </c>
      <c r="F28" s="955"/>
      <c r="G28" s="955"/>
      <c r="H28" s="955"/>
      <c r="I28" s="955"/>
      <c r="J28" s="955"/>
      <c r="K28" s="41">
        <v>0</v>
      </c>
      <c r="L28" s="881">
        <f t="shared" si="14"/>
        <v>0</v>
      </c>
      <c r="M28" s="83">
        <f t="shared" si="11"/>
        <v>0</v>
      </c>
      <c r="N28" s="162">
        <v>0</v>
      </c>
      <c r="O28" s="84">
        <f t="shared" si="15"/>
        <v>0</v>
      </c>
      <c r="P28" s="162">
        <v>0</v>
      </c>
      <c r="Q28" s="84">
        <f t="shared" si="16"/>
        <v>0</v>
      </c>
      <c r="R28" s="162">
        <v>0</v>
      </c>
      <c r="S28" s="84">
        <f t="shared" si="17"/>
        <v>0</v>
      </c>
      <c r="T28" s="162">
        <v>0</v>
      </c>
      <c r="U28" s="84">
        <f t="shared" si="18"/>
        <v>0</v>
      </c>
      <c r="V28" s="162">
        <v>0</v>
      </c>
      <c r="W28" s="84">
        <f t="shared" si="19"/>
        <v>0</v>
      </c>
      <c r="X28" s="43">
        <f t="shared" si="12"/>
        <v>0</v>
      </c>
      <c r="Y28" s="44"/>
      <c r="Z28" s="26"/>
      <c r="AC28" s="755"/>
      <c r="AD28" s="756"/>
      <c r="AE28" s="757">
        <f t="shared" si="13"/>
        <v>0</v>
      </c>
    </row>
    <row r="29" spans="1:31" ht="15" customHeight="1">
      <c r="C29" s="53">
        <f t="shared" si="10"/>
        <v>0</v>
      </c>
      <c r="D29" s="40"/>
      <c r="E29" s="954" t="s">
        <v>63</v>
      </c>
      <c r="F29" s="955"/>
      <c r="G29" s="955"/>
      <c r="H29" s="955"/>
      <c r="I29" s="955"/>
      <c r="J29" s="955"/>
      <c r="K29" s="41">
        <v>0</v>
      </c>
      <c r="L29" s="881">
        <f t="shared" si="14"/>
        <v>0</v>
      </c>
      <c r="M29" s="83">
        <f t="shared" si="11"/>
        <v>0</v>
      </c>
      <c r="N29" s="162">
        <v>0</v>
      </c>
      <c r="O29" s="84">
        <f t="shared" si="15"/>
        <v>0</v>
      </c>
      <c r="P29" s="162">
        <v>0</v>
      </c>
      <c r="Q29" s="84">
        <f t="shared" si="16"/>
        <v>0</v>
      </c>
      <c r="R29" s="162">
        <v>0</v>
      </c>
      <c r="S29" s="84">
        <f t="shared" si="17"/>
        <v>0</v>
      </c>
      <c r="T29" s="162">
        <v>0</v>
      </c>
      <c r="U29" s="84">
        <f t="shared" si="18"/>
        <v>0</v>
      </c>
      <c r="V29" s="162">
        <v>0</v>
      </c>
      <c r="W29" s="84">
        <f t="shared" si="19"/>
        <v>0</v>
      </c>
      <c r="X29" s="43">
        <f t="shared" si="12"/>
        <v>0</v>
      </c>
      <c r="Y29" s="44"/>
      <c r="Z29" s="26"/>
      <c r="AC29" s="755"/>
      <c r="AD29" s="756"/>
      <c r="AE29" s="757">
        <f t="shared" si="13"/>
        <v>0</v>
      </c>
    </row>
    <row r="30" spans="1:31" ht="15" customHeight="1">
      <c r="C30" s="53">
        <f t="shared" si="10"/>
        <v>0</v>
      </c>
      <c r="D30" s="52"/>
      <c r="E30" s="954" t="s">
        <v>63</v>
      </c>
      <c r="F30" s="955"/>
      <c r="G30" s="955"/>
      <c r="H30" s="955"/>
      <c r="I30" s="955"/>
      <c r="J30" s="955"/>
      <c r="K30" s="41">
        <v>0</v>
      </c>
      <c r="L30" s="881">
        <f t="shared" si="14"/>
        <v>0</v>
      </c>
      <c r="M30" s="83">
        <f t="shared" si="11"/>
        <v>0</v>
      </c>
      <c r="N30" s="162">
        <v>0</v>
      </c>
      <c r="O30" s="84">
        <f t="shared" si="15"/>
        <v>0</v>
      </c>
      <c r="P30" s="162">
        <v>0</v>
      </c>
      <c r="Q30" s="84">
        <f t="shared" si="16"/>
        <v>0</v>
      </c>
      <c r="R30" s="162">
        <v>0</v>
      </c>
      <c r="S30" s="84">
        <f t="shared" si="17"/>
        <v>0</v>
      </c>
      <c r="T30" s="162">
        <v>0</v>
      </c>
      <c r="U30" s="84">
        <f t="shared" si="18"/>
        <v>0</v>
      </c>
      <c r="V30" s="162">
        <v>0</v>
      </c>
      <c r="W30" s="84">
        <f t="shared" si="19"/>
        <v>0</v>
      </c>
      <c r="X30" s="43">
        <f t="shared" si="12"/>
        <v>0</v>
      </c>
      <c r="Y30" s="44"/>
      <c r="Z30" s="26"/>
      <c r="AC30" s="755"/>
      <c r="AD30" s="756"/>
      <c r="AE30" s="757">
        <f t="shared" si="13"/>
        <v>0</v>
      </c>
    </row>
    <row r="31" spans="1:31" ht="17.100000000000001" customHeight="1">
      <c r="C31" s="82"/>
      <c r="D31" s="40"/>
      <c r="E31" s="994"/>
      <c r="F31" s="994"/>
      <c r="G31" s="994"/>
      <c r="H31" s="994"/>
      <c r="I31" s="994"/>
      <c r="J31" s="948"/>
      <c r="K31" s="83"/>
      <c r="L31" s="83"/>
      <c r="M31" s="40"/>
      <c r="N31" s="90"/>
      <c r="O31" s="104"/>
      <c r="P31" s="82"/>
      <c r="Q31" s="104"/>
      <c r="R31" s="82"/>
      <c r="S31" s="104"/>
      <c r="T31" s="82"/>
      <c r="U31" s="104"/>
      <c r="V31" s="82"/>
      <c r="W31" s="104"/>
      <c r="X31" s="105"/>
      <c r="Z31" s="82"/>
      <c r="AA31" s="82"/>
      <c r="AC31" s="753"/>
      <c r="AD31" s="105"/>
      <c r="AE31" s="752"/>
    </row>
    <row r="32" spans="1:31" ht="15" customHeight="1">
      <c r="A32" s="25">
        <v>1000</v>
      </c>
      <c r="C32" s="199" t="s">
        <v>760</v>
      </c>
      <c r="D32" s="40"/>
      <c r="E32" s="956"/>
      <c r="F32" s="956"/>
      <c r="G32" s="956"/>
      <c r="H32" s="956"/>
      <c r="I32" s="956"/>
      <c r="J32" s="948"/>
      <c r="K32" s="83"/>
      <c r="L32" s="83"/>
      <c r="M32" s="40"/>
      <c r="N32" s="60"/>
      <c r="O32" s="175"/>
      <c r="P32" s="60"/>
      <c r="Q32" s="175"/>
      <c r="R32" s="60"/>
      <c r="S32" s="175"/>
      <c r="T32" s="60"/>
      <c r="U32" s="175"/>
      <c r="V32" s="60"/>
      <c r="W32" s="175"/>
      <c r="X32" s="62"/>
      <c r="Y32" s="44"/>
      <c r="Z32" s="26"/>
      <c r="AC32" s="753"/>
      <c r="AD32" s="105"/>
      <c r="AE32" s="752"/>
    </row>
    <row r="33" spans="1:31" ht="15" customHeight="1">
      <c r="C33" s="135" t="s">
        <v>514</v>
      </c>
      <c r="D33" s="40"/>
      <c r="E33" s="1059"/>
      <c r="F33" s="1059"/>
      <c r="G33" s="1059"/>
      <c r="H33" s="1059"/>
      <c r="I33" s="1059"/>
      <c r="J33" s="970"/>
      <c r="K33" s="83"/>
      <c r="L33" s="83"/>
      <c r="M33" s="40"/>
      <c r="N33" s="60"/>
      <c r="O33" s="175"/>
      <c r="P33" s="60"/>
      <c r="Q33" s="175"/>
      <c r="R33" s="60"/>
      <c r="S33" s="175"/>
      <c r="T33" s="60"/>
      <c r="U33" s="175"/>
      <c r="V33" s="60"/>
      <c r="W33" s="175"/>
      <c r="X33" s="62"/>
      <c r="Y33" s="44"/>
      <c r="Z33" s="26"/>
      <c r="AC33" s="753"/>
      <c r="AD33" s="105"/>
      <c r="AE33" s="752"/>
    </row>
    <row r="34" spans="1:31" ht="15" customHeight="1">
      <c r="C34" s="135">
        <v>1</v>
      </c>
      <c r="D34" s="52"/>
      <c r="E34" s="957" t="s">
        <v>63</v>
      </c>
      <c r="F34" s="955"/>
      <c r="G34" s="955"/>
      <c r="H34" s="955"/>
      <c r="I34" s="955"/>
      <c r="J34" s="955"/>
      <c r="K34" s="54">
        <v>0</v>
      </c>
      <c r="L34" s="882">
        <f t="shared" ref="L34:L39" si="20">VLOOKUP(E34,Leave_Benefits,2,0)</f>
        <v>0</v>
      </c>
      <c r="M34" s="40">
        <f t="shared" ref="M34:M39" si="21">VLOOKUP(E34,Leave_Benefits,4,0)</f>
        <v>0</v>
      </c>
      <c r="N34" s="162">
        <v>0</v>
      </c>
      <c r="O34" s="84">
        <f t="shared" ref="O34:O39" si="22">K34*(N34)*(C34)</f>
        <v>0</v>
      </c>
      <c r="P34" s="162">
        <v>0</v>
      </c>
      <c r="Q34" s="84">
        <f t="shared" ref="Q34:Q39" si="23">(K34)*(P34)*(C34)</f>
        <v>0</v>
      </c>
      <c r="R34" s="162">
        <v>0</v>
      </c>
      <c r="S34" s="84">
        <f t="shared" ref="S34:S39" si="24">(K34)*(R34)*(C34)</f>
        <v>0</v>
      </c>
      <c r="T34" s="162">
        <v>0</v>
      </c>
      <c r="U34" s="84">
        <f t="shared" ref="U34:U39" si="25">(K34)*(T34)*(C34)</f>
        <v>0</v>
      </c>
      <c r="V34" s="162">
        <v>0</v>
      </c>
      <c r="W34" s="84">
        <f t="shared" ref="W34:W39" si="26">(K34)*(V34)*(C34)</f>
        <v>0</v>
      </c>
      <c r="X34" s="43">
        <f t="shared" ref="X34:X39" si="27">O34+Q34+S34+U34+W34</f>
        <v>0</v>
      </c>
      <c r="Y34" s="44"/>
      <c r="Z34" s="26"/>
      <c r="AC34" s="755"/>
      <c r="AD34" s="756"/>
      <c r="AE34" s="757">
        <f t="shared" ref="AE34:AE39" si="28">AC34*AD34</f>
        <v>0</v>
      </c>
    </row>
    <row r="35" spans="1:31" ht="15" customHeight="1">
      <c r="C35" s="135">
        <v>1</v>
      </c>
      <c r="D35" s="52"/>
      <c r="E35" s="957" t="s">
        <v>63</v>
      </c>
      <c r="F35" s="955"/>
      <c r="G35" s="955"/>
      <c r="H35" s="955"/>
      <c r="I35" s="955"/>
      <c r="J35" s="955"/>
      <c r="K35" s="54">
        <v>0</v>
      </c>
      <c r="L35" s="882">
        <f t="shared" si="20"/>
        <v>0</v>
      </c>
      <c r="M35" s="40">
        <f t="shared" si="21"/>
        <v>0</v>
      </c>
      <c r="N35" s="162">
        <v>0</v>
      </c>
      <c r="O35" s="84">
        <f t="shared" si="22"/>
        <v>0</v>
      </c>
      <c r="P35" s="162">
        <v>0</v>
      </c>
      <c r="Q35" s="84">
        <f t="shared" si="23"/>
        <v>0</v>
      </c>
      <c r="R35" s="162">
        <v>0</v>
      </c>
      <c r="S35" s="84">
        <f t="shared" si="24"/>
        <v>0</v>
      </c>
      <c r="T35" s="162">
        <v>0</v>
      </c>
      <c r="U35" s="84">
        <f t="shared" si="25"/>
        <v>0</v>
      </c>
      <c r="V35" s="162">
        <v>0</v>
      </c>
      <c r="W35" s="84">
        <f t="shared" si="26"/>
        <v>0</v>
      </c>
      <c r="X35" s="43">
        <f t="shared" si="27"/>
        <v>0</v>
      </c>
      <c r="Y35" s="44"/>
      <c r="Z35" s="26"/>
      <c r="AC35" s="755"/>
      <c r="AD35" s="756"/>
      <c r="AE35" s="757">
        <f t="shared" si="28"/>
        <v>0</v>
      </c>
    </row>
    <row r="36" spans="1:31" ht="15" customHeight="1">
      <c r="C36" s="135">
        <v>1</v>
      </c>
      <c r="D36" s="52"/>
      <c r="E36" s="957" t="s">
        <v>63</v>
      </c>
      <c r="F36" s="955"/>
      <c r="G36" s="955"/>
      <c r="H36" s="955"/>
      <c r="I36" s="955"/>
      <c r="J36" s="955"/>
      <c r="K36" s="54">
        <v>0</v>
      </c>
      <c r="L36" s="882">
        <f t="shared" si="20"/>
        <v>0</v>
      </c>
      <c r="M36" s="40">
        <f t="shared" si="21"/>
        <v>0</v>
      </c>
      <c r="N36" s="162">
        <v>0</v>
      </c>
      <c r="O36" s="84">
        <f t="shared" si="22"/>
        <v>0</v>
      </c>
      <c r="P36" s="162">
        <v>0</v>
      </c>
      <c r="Q36" s="84">
        <f t="shared" si="23"/>
        <v>0</v>
      </c>
      <c r="R36" s="162">
        <v>0</v>
      </c>
      <c r="S36" s="84">
        <f t="shared" si="24"/>
        <v>0</v>
      </c>
      <c r="T36" s="162">
        <v>0</v>
      </c>
      <c r="U36" s="84">
        <f t="shared" si="25"/>
        <v>0</v>
      </c>
      <c r="V36" s="162">
        <v>0</v>
      </c>
      <c r="W36" s="84">
        <f t="shared" si="26"/>
        <v>0</v>
      </c>
      <c r="X36" s="43">
        <f t="shared" si="27"/>
        <v>0</v>
      </c>
      <c r="Y36" s="44"/>
      <c r="Z36" s="26"/>
      <c r="AC36" s="755"/>
      <c r="AD36" s="756"/>
      <c r="AE36" s="757">
        <f t="shared" si="28"/>
        <v>0</v>
      </c>
    </row>
    <row r="37" spans="1:31" ht="15" customHeight="1">
      <c r="C37" s="135">
        <v>1</v>
      </c>
      <c r="D37" s="52"/>
      <c r="E37" s="957" t="s">
        <v>63</v>
      </c>
      <c r="F37" s="955"/>
      <c r="G37" s="955"/>
      <c r="H37" s="955"/>
      <c r="I37" s="955"/>
      <c r="J37" s="955"/>
      <c r="K37" s="54">
        <v>0</v>
      </c>
      <c r="L37" s="882">
        <f t="shared" si="20"/>
        <v>0</v>
      </c>
      <c r="M37" s="40">
        <f t="shared" si="21"/>
        <v>0</v>
      </c>
      <c r="N37" s="162">
        <v>0</v>
      </c>
      <c r="O37" s="84">
        <f t="shared" si="22"/>
        <v>0</v>
      </c>
      <c r="P37" s="162">
        <v>0</v>
      </c>
      <c r="Q37" s="84">
        <f t="shared" si="23"/>
        <v>0</v>
      </c>
      <c r="R37" s="162">
        <v>0</v>
      </c>
      <c r="S37" s="84">
        <f t="shared" si="24"/>
        <v>0</v>
      </c>
      <c r="T37" s="162">
        <v>0</v>
      </c>
      <c r="U37" s="84">
        <f t="shared" si="25"/>
        <v>0</v>
      </c>
      <c r="V37" s="162">
        <v>0</v>
      </c>
      <c r="W37" s="84">
        <f t="shared" si="26"/>
        <v>0</v>
      </c>
      <c r="X37" s="43">
        <f t="shared" si="27"/>
        <v>0</v>
      </c>
      <c r="Y37" s="44"/>
      <c r="Z37" s="26"/>
      <c r="AC37" s="755"/>
      <c r="AD37" s="756"/>
      <c r="AE37" s="757">
        <f t="shared" si="28"/>
        <v>0</v>
      </c>
    </row>
    <row r="38" spans="1:31" ht="15" customHeight="1">
      <c r="C38" s="135">
        <v>1</v>
      </c>
      <c r="D38" s="52"/>
      <c r="E38" s="957" t="s">
        <v>63</v>
      </c>
      <c r="F38" s="955"/>
      <c r="G38" s="955"/>
      <c r="H38" s="955"/>
      <c r="I38" s="955"/>
      <c r="J38" s="955"/>
      <c r="K38" s="54">
        <v>0</v>
      </c>
      <c r="L38" s="882">
        <f t="shared" si="20"/>
        <v>0</v>
      </c>
      <c r="M38" s="40">
        <f t="shared" si="21"/>
        <v>0</v>
      </c>
      <c r="N38" s="162">
        <v>0</v>
      </c>
      <c r="O38" s="84">
        <f t="shared" si="22"/>
        <v>0</v>
      </c>
      <c r="P38" s="162">
        <v>0</v>
      </c>
      <c r="Q38" s="84">
        <f t="shared" si="23"/>
        <v>0</v>
      </c>
      <c r="R38" s="162">
        <v>0</v>
      </c>
      <c r="S38" s="84">
        <f t="shared" si="24"/>
        <v>0</v>
      </c>
      <c r="T38" s="162">
        <v>0</v>
      </c>
      <c r="U38" s="84">
        <f t="shared" si="25"/>
        <v>0</v>
      </c>
      <c r="V38" s="162">
        <v>0</v>
      </c>
      <c r="W38" s="84">
        <f t="shared" si="26"/>
        <v>0</v>
      </c>
      <c r="X38" s="43">
        <f t="shared" si="27"/>
        <v>0</v>
      </c>
      <c r="Y38" s="44"/>
      <c r="Z38" s="26"/>
      <c r="AB38" s="55"/>
      <c r="AC38" s="755"/>
      <c r="AD38" s="756"/>
      <c r="AE38" s="757">
        <f t="shared" si="28"/>
        <v>0</v>
      </c>
    </row>
    <row r="39" spans="1:31" ht="15" customHeight="1" thickBot="1">
      <c r="C39" s="135">
        <v>1</v>
      </c>
      <c r="D39" s="52"/>
      <c r="E39" s="957" t="s">
        <v>63</v>
      </c>
      <c r="F39" s="955"/>
      <c r="G39" s="955"/>
      <c r="H39" s="955"/>
      <c r="I39" s="955"/>
      <c r="J39" s="955"/>
      <c r="K39" s="54">
        <v>0</v>
      </c>
      <c r="L39" s="882">
        <f t="shared" si="20"/>
        <v>0</v>
      </c>
      <c r="M39" s="40">
        <f t="shared" si="21"/>
        <v>0</v>
      </c>
      <c r="N39" s="162">
        <v>0</v>
      </c>
      <c r="O39" s="84">
        <f t="shared" si="22"/>
        <v>0</v>
      </c>
      <c r="P39" s="162">
        <v>0</v>
      </c>
      <c r="Q39" s="84">
        <f t="shared" si="23"/>
        <v>0</v>
      </c>
      <c r="R39" s="162">
        <v>0</v>
      </c>
      <c r="S39" s="84">
        <f t="shared" si="24"/>
        <v>0</v>
      </c>
      <c r="T39" s="162">
        <v>0</v>
      </c>
      <c r="U39" s="84">
        <f t="shared" si="25"/>
        <v>0</v>
      </c>
      <c r="V39" s="162">
        <v>0</v>
      </c>
      <c r="W39" s="84">
        <f t="shared" si="26"/>
        <v>0</v>
      </c>
      <c r="X39" s="43">
        <f t="shared" si="27"/>
        <v>0</v>
      </c>
      <c r="Y39" s="44"/>
      <c r="Z39" s="26"/>
      <c r="AC39" s="760"/>
      <c r="AD39" s="761"/>
      <c r="AE39" s="762">
        <f t="shared" si="28"/>
        <v>0</v>
      </c>
    </row>
    <row r="40" spans="1:31" ht="15" customHeight="1">
      <c r="C40" s="56"/>
      <c r="D40" s="52"/>
      <c r="E40" s="956"/>
      <c r="F40" s="956"/>
      <c r="G40" s="956"/>
      <c r="H40" s="956"/>
      <c r="I40" s="956"/>
      <c r="J40" s="979" t="s">
        <v>200</v>
      </c>
      <c r="K40" s="980"/>
      <c r="L40" s="980"/>
      <c r="M40" s="980"/>
      <c r="N40" s="730"/>
      <c r="O40" s="731">
        <f>ROUNDUP(SUM(O23:O39),0)</f>
        <v>0</v>
      </c>
      <c r="P40" s="732"/>
      <c r="Q40" s="731">
        <f>ROUNDUP(SUM(Q23:Q39),0)</f>
        <v>0</v>
      </c>
      <c r="R40" s="732"/>
      <c r="S40" s="731">
        <f>ROUNDUP(SUM(S23:S39),0)</f>
        <v>0</v>
      </c>
      <c r="T40" s="732"/>
      <c r="U40" s="731">
        <f>ROUNDUP(SUM(U23:U39),0)</f>
        <v>0</v>
      </c>
      <c r="V40" s="732"/>
      <c r="W40" s="731">
        <f>ROUNDUP(SUM(W23:W39),0)</f>
        <v>0</v>
      </c>
      <c r="X40" s="733">
        <f>ROUNDUP(SUM(X23:X39),0)</f>
        <v>0</v>
      </c>
      <c r="Y40" s="39"/>
      <c r="Z40" s="203">
        <f>SUM(O40+Q40+S40+U40+W40)</f>
        <v>0</v>
      </c>
    </row>
    <row r="41" spans="1:31" s="55" customFormat="1" ht="15" customHeight="1">
      <c r="A41" s="140"/>
      <c r="B41" s="140"/>
      <c r="C41" s="56"/>
      <c r="D41" s="52"/>
      <c r="E41" s="994"/>
      <c r="F41" s="994"/>
      <c r="G41" s="994"/>
      <c r="H41" s="994"/>
      <c r="I41" s="994"/>
      <c r="J41" s="57"/>
      <c r="K41" s="57"/>
      <c r="L41" s="57"/>
      <c r="M41" s="58"/>
      <c r="N41" s="59"/>
      <c r="O41" s="61"/>
      <c r="P41" s="59"/>
      <c r="Q41" s="61"/>
      <c r="R41" s="59"/>
      <c r="S41" s="61"/>
      <c r="T41" s="60"/>
      <c r="U41" s="61"/>
      <c r="V41" s="59"/>
      <c r="W41" s="61"/>
      <c r="X41" s="62"/>
      <c r="Z41" s="26"/>
    </row>
    <row r="42" spans="1:31" s="12" customFormat="1" ht="15" customHeight="1">
      <c r="A42" s="25"/>
      <c r="B42" s="25"/>
      <c r="C42" s="696"/>
      <c r="D42" s="697"/>
      <c r="E42" s="697"/>
      <c r="F42" s="697"/>
      <c r="G42" s="697"/>
      <c r="H42" s="697"/>
      <c r="I42" s="697"/>
      <c r="J42" s="697"/>
      <c r="K42" s="697"/>
      <c r="L42" s="697"/>
      <c r="M42" s="698" t="s">
        <v>202</v>
      </c>
      <c r="N42" s="966">
        <f>ROUNDUP(SUM(O19,O40),0)</f>
        <v>0</v>
      </c>
      <c r="O42" s="967"/>
      <c r="P42" s="966">
        <f>ROUNDUP(SUM(Q19,Q40),0)</f>
        <v>0</v>
      </c>
      <c r="Q42" s="967"/>
      <c r="R42" s="966">
        <f>ROUNDUP(SUM(S19,S40),0)</f>
        <v>0</v>
      </c>
      <c r="S42" s="967"/>
      <c r="T42" s="966">
        <f>ROUNDUP(SUM(U19,U40),0)</f>
        <v>0</v>
      </c>
      <c r="U42" s="967"/>
      <c r="V42" s="966">
        <f>ROUNDUP(SUM(W19,W40),0)</f>
        <v>0</v>
      </c>
      <c r="W42" s="967"/>
      <c r="X42" s="699">
        <f>ROUNDUP(SUM(X19,X40),0)</f>
        <v>0</v>
      </c>
      <c r="Y42" s="15"/>
      <c r="Z42" s="138">
        <f>SUM(N42+P42+R42+T42+V42)</f>
        <v>0</v>
      </c>
    </row>
    <row r="43" spans="1:31" s="12" customFormat="1" ht="15" customHeight="1">
      <c r="A43" s="25">
        <v>1900</v>
      </c>
      <c r="B43" s="25"/>
      <c r="C43" s="29" t="s">
        <v>203</v>
      </c>
      <c r="D43" s="283"/>
      <c r="E43" s="949"/>
      <c r="F43" s="949"/>
      <c r="G43" s="949"/>
      <c r="H43" s="949"/>
      <c r="I43" s="949"/>
      <c r="J43" s="13"/>
      <c r="K43" s="13"/>
      <c r="M43" s="50"/>
      <c r="N43" s="28"/>
      <c r="O43" s="68"/>
      <c r="P43" s="28"/>
      <c r="Q43" s="68"/>
      <c r="R43" s="28"/>
      <c r="S43" s="68"/>
      <c r="T43" s="28"/>
      <c r="U43" s="68"/>
      <c r="V43" s="28"/>
      <c r="W43" s="68"/>
      <c r="X43" s="48"/>
      <c r="Y43" s="15"/>
      <c r="Z43" s="26"/>
    </row>
    <row r="44" spans="1:31" s="12" customFormat="1" ht="15" customHeight="1">
      <c r="A44" s="25"/>
      <c r="B44" s="25"/>
      <c r="C44" s="29" t="s">
        <v>758</v>
      </c>
      <c r="D44" s="212">
        <f t="shared" ref="D44:D49" si="29">D12</f>
        <v>0</v>
      </c>
      <c r="E44" s="1043" t="str">
        <f t="shared" ref="E44:E49" si="30">E12</f>
        <v>Select E-Class</v>
      </c>
      <c r="F44" s="1055"/>
      <c r="G44" s="1055"/>
      <c r="H44" s="1055"/>
      <c r="I44" s="1055"/>
      <c r="J44" s="1055"/>
      <c r="K44" s="136"/>
      <c r="L44" s="883">
        <f t="shared" ref="L44:L49" si="31">VLOOKUP(E44,Leave_Benefits,3,0)</f>
        <v>0</v>
      </c>
      <c r="M44" s="14"/>
      <c r="N44" s="70"/>
      <c r="O44" s="84">
        <f t="shared" ref="O44:O49" si="32">O12*$L44</f>
        <v>0</v>
      </c>
      <c r="P44" s="70"/>
      <c r="Q44" s="84">
        <f t="shared" ref="Q44:Q49" si="33">Q12*$L44</f>
        <v>0</v>
      </c>
      <c r="R44" s="70"/>
      <c r="S44" s="84">
        <f t="shared" ref="S44:S49" si="34">S12*$L44</f>
        <v>0</v>
      </c>
      <c r="T44" s="70"/>
      <c r="U44" s="84">
        <f t="shared" ref="U44:U49" si="35">U12*$L44</f>
        <v>0</v>
      </c>
      <c r="V44" s="70"/>
      <c r="W44" s="84">
        <f t="shared" ref="W44:W49" si="36">W12*$L44</f>
        <v>0</v>
      </c>
      <c r="X44" s="43">
        <f t="shared" ref="X44:X49" si="37">SUM(O44+Q44+S44+U44+W44)</f>
        <v>0</v>
      </c>
      <c r="Y44" s="15"/>
      <c r="Z44" s="26"/>
    </row>
    <row r="45" spans="1:31" s="12" customFormat="1" ht="15" customHeight="1">
      <c r="A45" s="25"/>
      <c r="B45" s="25"/>
      <c r="C45" s="29"/>
      <c r="D45" s="212">
        <f t="shared" si="29"/>
        <v>0</v>
      </c>
      <c r="E45" s="1043" t="str">
        <f t="shared" si="30"/>
        <v>Select E-Class</v>
      </c>
      <c r="F45" s="1055"/>
      <c r="G45" s="1055"/>
      <c r="H45" s="1055"/>
      <c r="I45" s="1055"/>
      <c r="J45" s="1055"/>
      <c r="K45" s="136"/>
      <c r="L45" s="883">
        <f t="shared" si="31"/>
        <v>0</v>
      </c>
      <c r="M45" s="14"/>
      <c r="N45" s="70"/>
      <c r="O45" s="84">
        <f t="shared" si="32"/>
        <v>0</v>
      </c>
      <c r="P45" s="70"/>
      <c r="Q45" s="84">
        <f t="shared" si="33"/>
        <v>0</v>
      </c>
      <c r="R45" s="70"/>
      <c r="S45" s="84">
        <f t="shared" si="34"/>
        <v>0</v>
      </c>
      <c r="T45" s="70"/>
      <c r="U45" s="84">
        <f t="shared" si="35"/>
        <v>0</v>
      </c>
      <c r="V45" s="70"/>
      <c r="W45" s="84">
        <f t="shared" si="36"/>
        <v>0</v>
      </c>
      <c r="X45" s="43">
        <f t="shared" si="37"/>
        <v>0</v>
      </c>
      <c r="Y45" s="15"/>
      <c r="Z45" s="26"/>
    </row>
    <row r="46" spans="1:31" s="12" customFormat="1" ht="15" customHeight="1">
      <c r="A46" s="25"/>
      <c r="B46" s="25"/>
      <c r="C46" s="29"/>
      <c r="D46" s="212">
        <f t="shared" si="29"/>
        <v>0</v>
      </c>
      <c r="E46" s="1043" t="str">
        <f t="shared" si="30"/>
        <v>Select E-Class</v>
      </c>
      <c r="F46" s="1055"/>
      <c r="G46" s="1055"/>
      <c r="H46" s="1055"/>
      <c r="I46" s="1055"/>
      <c r="J46" s="1055"/>
      <c r="K46" s="136"/>
      <c r="L46" s="883">
        <f t="shared" si="31"/>
        <v>0</v>
      </c>
      <c r="M46" s="14"/>
      <c r="N46" s="70"/>
      <c r="O46" s="84">
        <f t="shared" si="32"/>
        <v>0</v>
      </c>
      <c r="P46" s="70"/>
      <c r="Q46" s="84">
        <f t="shared" si="33"/>
        <v>0</v>
      </c>
      <c r="R46" s="70"/>
      <c r="S46" s="84">
        <f t="shared" si="34"/>
        <v>0</v>
      </c>
      <c r="T46" s="70"/>
      <c r="U46" s="84">
        <f t="shared" si="35"/>
        <v>0</v>
      </c>
      <c r="V46" s="70"/>
      <c r="W46" s="84">
        <f t="shared" si="36"/>
        <v>0</v>
      </c>
      <c r="X46" s="43">
        <f t="shared" si="37"/>
        <v>0</v>
      </c>
      <c r="Y46" s="15"/>
      <c r="Z46" s="26"/>
    </row>
    <row r="47" spans="1:31" s="12" customFormat="1" ht="15" customHeight="1">
      <c r="A47" s="25"/>
      <c r="B47" s="25"/>
      <c r="C47" s="29"/>
      <c r="D47" s="212">
        <f t="shared" si="29"/>
        <v>0</v>
      </c>
      <c r="E47" s="1043" t="str">
        <f t="shared" si="30"/>
        <v>Select E-Class</v>
      </c>
      <c r="F47" s="1055"/>
      <c r="G47" s="1055"/>
      <c r="H47" s="1055"/>
      <c r="I47" s="1055"/>
      <c r="J47" s="1055"/>
      <c r="K47" s="136"/>
      <c r="L47" s="883">
        <f t="shared" si="31"/>
        <v>0</v>
      </c>
      <c r="M47" s="14"/>
      <c r="N47" s="70"/>
      <c r="O47" s="84">
        <f t="shared" si="32"/>
        <v>0</v>
      </c>
      <c r="P47" s="70"/>
      <c r="Q47" s="84">
        <f t="shared" si="33"/>
        <v>0</v>
      </c>
      <c r="R47" s="70"/>
      <c r="S47" s="84">
        <f t="shared" si="34"/>
        <v>0</v>
      </c>
      <c r="T47" s="70"/>
      <c r="U47" s="84">
        <f t="shared" si="35"/>
        <v>0</v>
      </c>
      <c r="V47" s="70"/>
      <c r="W47" s="84">
        <f t="shared" si="36"/>
        <v>0</v>
      </c>
      <c r="X47" s="43">
        <f t="shared" si="37"/>
        <v>0</v>
      </c>
      <c r="Y47" s="15"/>
      <c r="Z47" s="26"/>
    </row>
    <row r="48" spans="1:31" s="12" customFormat="1" ht="15" customHeight="1">
      <c r="A48" s="25"/>
      <c r="B48" s="25"/>
      <c r="C48" s="29"/>
      <c r="D48" s="212">
        <f t="shared" si="29"/>
        <v>0</v>
      </c>
      <c r="E48" s="1043" t="str">
        <f t="shared" si="30"/>
        <v>Select E-Class</v>
      </c>
      <c r="F48" s="1055"/>
      <c r="G48" s="1055"/>
      <c r="H48" s="1055"/>
      <c r="I48" s="1055"/>
      <c r="J48" s="1055"/>
      <c r="K48" s="136"/>
      <c r="L48" s="883">
        <f t="shared" si="31"/>
        <v>0</v>
      </c>
      <c r="M48" s="14"/>
      <c r="N48" s="70"/>
      <c r="O48" s="84">
        <f t="shared" si="32"/>
        <v>0</v>
      </c>
      <c r="P48" s="70"/>
      <c r="Q48" s="84">
        <f t="shared" si="33"/>
        <v>0</v>
      </c>
      <c r="R48" s="70"/>
      <c r="S48" s="84">
        <f t="shared" si="34"/>
        <v>0</v>
      </c>
      <c r="T48" s="70"/>
      <c r="U48" s="84">
        <f t="shared" si="35"/>
        <v>0</v>
      </c>
      <c r="V48" s="70"/>
      <c r="W48" s="84">
        <f t="shared" si="36"/>
        <v>0</v>
      </c>
      <c r="X48" s="43">
        <f t="shared" si="37"/>
        <v>0</v>
      </c>
      <c r="Y48" s="15"/>
      <c r="Z48" s="26"/>
    </row>
    <row r="49" spans="1:26" s="12" customFormat="1" ht="15" customHeight="1">
      <c r="A49" s="25"/>
      <c r="B49" s="25"/>
      <c r="C49" s="29"/>
      <c r="D49" s="212">
        <f t="shared" si="29"/>
        <v>0</v>
      </c>
      <c r="E49" s="1043" t="str">
        <f t="shared" si="30"/>
        <v>Select E-Class</v>
      </c>
      <c r="F49" s="1055"/>
      <c r="G49" s="1055"/>
      <c r="H49" s="1055"/>
      <c r="I49" s="1055"/>
      <c r="J49" s="1055"/>
      <c r="K49" s="136"/>
      <c r="L49" s="883">
        <f t="shared" si="31"/>
        <v>0</v>
      </c>
      <c r="M49" s="45"/>
      <c r="N49" s="70"/>
      <c r="O49" s="84">
        <f t="shared" si="32"/>
        <v>0</v>
      </c>
      <c r="P49" s="70"/>
      <c r="Q49" s="84">
        <f t="shared" si="33"/>
        <v>0</v>
      </c>
      <c r="R49" s="70"/>
      <c r="S49" s="84">
        <f t="shared" si="34"/>
        <v>0</v>
      </c>
      <c r="T49" s="70"/>
      <c r="U49" s="84">
        <f t="shared" si="35"/>
        <v>0</v>
      </c>
      <c r="V49" s="70"/>
      <c r="W49" s="84">
        <f t="shared" si="36"/>
        <v>0</v>
      </c>
      <c r="X49" s="43">
        <f t="shared" si="37"/>
        <v>0</v>
      </c>
      <c r="Y49" s="15"/>
      <c r="Z49" s="26"/>
    </row>
    <row r="50" spans="1:26" s="12" customFormat="1" ht="15" customHeight="1">
      <c r="A50" s="25"/>
      <c r="B50" s="25"/>
      <c r="C50" s="29"/>
      <c r="D50" s="212"/>
      <c r="E50" s="1043"/>
      <c r="F50" s="1044"/>
      <c r="G50" s="1044"/>
      <c r="H50" s="1044"/>
      <c r="I50" s="1045"/>
      <c r="J50" s="1052" t="s">
        <v>199</v>
      </c>
      <c r="K50" s="1053"/>
      <c r="L50" s="1053"/>
      <c r="M50" s="1054"/>
      <c r="N50" s="734"/>
      <c r="O50" s="731">
        <f>SUM(O44:O49)</f>
        <v>0</v>
      </c>
      <c r="P50" s="734"/>
      <c r="Q50" s="731">
        <f>SUM(Q44:Q49)</f>
        <v>0</v>
      </c>
      <c r="R50" s="734"/>
      <c r="S50" s="731">
        <f>SUM(S44:S49)</f>
        <v>0</v>
      </c>
      <c r="T50" s="734"/>
      <c r="U50" s="731">
        <f>SUM(U44:U49)</f>
        <v>0</v>
      </c>
      <c r="V50" s="734"/>
      <c r="W50" s="731">
        <f>SUM(W44:W49)</f>
        <v>0</v>
      </c>
      <c r="X50" s="286">
        <f>SUM(X44:X49)</f>
        <v>0</v>
      </c>
      <c r="Y50" s="15"/>
      <c r="Z50" s="202">
        <f>SUM(O50+Q50+S50+U50+W50)</f>
        <v>0</v>
      </c>
    </row>
    <row r="51" spans="1:26" s="12" customFormat="1" ht="15" customHeight="1">
      <c r="A51" s="25"/>
      <c r="B51" s="25"/>
      <c r="C51" s="29" t="s">
        <v>759</v>
      </c>
      <c r="D51" s="40"/>
      <c r="E51" s="949"/>
      <c r="F51" s="949"/>
      <c r="G51" s="949"/>
      <c r="H51" s="949"/>
      <c r="I51" s="949"/>
      <c r="J51" s="948"/>
      <c r="K51" s="136"/>
      <c r="L51" s="197"/>
      <c r="M51" s="14"/>
      <c r="N51" s="206"/>
      <c r="O51" s="207"/>
      <c r="P51" s="206"/>
      <c r="Q51" s="207"/>
      <c r="R51" s="206"/>
      <c r="S51" s="207"/>
      <c r="T51" s="206"/>
      <c r="U51" s="207"/>
      <c r="V51" s="206"/>
      <c r="W51" s="207"/>
      <c r="X51" s="208"/>
      <c r="Y51" s="15"/>
      <c r="Z51" s="26"/>
    </row>
    <row r="52" spans="1:26" s="12" customFormat="1" ht="15" customHeight="1">
      <c r="A52" s="25"/>
      <c r="B52" s="25"/>
      <c r="C52" s="29"/>
      <c r="D52" s="213">
        <f>D23</f>
        <v>0</v>
      </c>
      <c r="E52" s="1079" t="str">
        <f t="shared" ref="E52:E59" si="38">E23</f>
        <v>Select E-Class</v>
      </c>
      <c r="F52" s="1079"/>
      <c r="G52" s="1079"/>
      <c r="H52" s="1079"/>
      <c r="I52" s="1079"/>
      <c r="J52" s="1049"/>
      <c r="K52" s="136"/>
      <c r="L52" s="883">
        <f t="shared" ref="L52:L59" si="39">VLOOKUP(E52,Leave_Benefits,3,0)</f>
        <v>0</v>
      </c>
      <c r="M52" s="14"/>
      <c r="N52" s="70"/>
      <c r="O52" s="84">
        <f t="shared" ref="O52:O59" si="40">O23*$L52</f>
        <v>0</v>
      </c>
      <c r="P52" s="70"/>
      <c r="Q52" s="84">
        <f t="shared" ref="Q52:Q59" si="41">Q23*$L52</f>
        <v>0</v>
      </c>
      <c r="R52" s="70"/>
      <c r="S52" s="84">
        <f t="shared" ref="S52:S59" si="42">S23*$L52</f>
        <v>0</v>
      </c>
      <c r="T52" s="70"/>
      <c r="U52" s="84">
        <f t="shared" ref="U52:U59" si="43">U23*$L52</f>
        <v>0</v>
      </c>
      <c r="V52" s="70"/>
      <c r="W52" s="84">
        <f t="shared" ref="W52:W59" si="44">W23*$L52</f>
        <v>0</v>
      </c>
      <c r="X52" s="43">
        <f t="shared" ref="X52:X66" si="45">SUM(O52+Q52+S52+U52+W52)</f>
        <v>0</v>
      </c>
      <c r="Y52" s="15"/>
      <c r="Z52" s="26"/>
    </row>
    <row r="53" spans="1:26" s="12" customFormat="1" ht="15" customHeight="1">
      <c r="A53" s="25"/>
      <c r="B53" s="25"/>
      <c r="C53" s="29"/>
      <c r="D53" s="213">
        <f>D24</f>
        <v>0</v>
      </c>
      <c r="E53" s="1048" t="str">
        <f t="shared" si="38"/>
        <v>Select E-Class</v>
      </c>
      <c r="F53" s="1048"/>
      <c r="G53" s="1048"/>
      <c r="H53" s="1048"/>
      <c r="I53" s="1048"/>
      <c r="J53" s="1049"/>
      <c r="K53" s="136"/>
      <c r="L53" s="883">
        <f t="shared" si="39"/>
        <v>0</v>
      </c>
      <c r="M53" s="14"/>
      <c r="N53" s="70"/>
      <c r="O53" s="84">
        <f t="shared" si="40"/>
        <v>0</v>
      </c>
      <c r="P53" s="70"/>
      <c r="Q53" s="84">
        <f t="shared" si="41"/>
        <v>0</v>
      </c>
      <c r="R53" s="70"/>
      <c r="S53" s="84">
        <f t="shared" si="42"/>
        <v>0</v>
      </c>
      <c r="T53" s="70"/>
      <c r="U53" s="84">
        <f t="shared" si="43"/>
        <v>0</v>
      </c>
      <c r="V53" s="70"/>
      <c r="W53" s="84">
        <f t="shared" si="44"/>
        <v>0</v>
      </c>
      <c r="X53" s="43">
        <f t="shared" si="45"/>
        <v>0</v>
      </c>
      <c r="Y53" s="15"/>
      <c r="Z53" s="26"/>
    </row>
    <row r="54" spans="1:26" s="12" customFormat="1" ht="15" customHeight="1">
      <c r="A54" s="25"/>
      <c r="B54" s="25"/>
      <c r="C54" s="29"/>
      <c r="D54" s="213">
        <f t="shared" ref="D54:D59" si="46">D25</f>
        <v>0</v>
      </c>
      <c r="E54" s="1048" t="str">
        <f t="shared" si="38"/>
        <v>Select E-Class</v>
      </c>
      <c r="F54" s="1049"/>
      <c r="G54" s="1049"/>
      <c r="H54" s="1049"/>
      <c r="I54" s="1049"/>
      <c r="J54" s="1049"/>
      <c r="K54" s="136"/>
      <c r="L54" s="883">
        <f t="shared" si="39"/>
        <v>0</v>
      </c>
      <c r="M54" s="14"/>
      <c r="N54" s="70"/>
      <c r="O54" s="84">
        <f t="shared" si="40"/>
        <v>0</v>
      </c>
      <c r="P54" s="70"/>
      <c r="Q54" s="84">
        <f t="shared" si="41"/>
        <v>0</v>
      </c>
      <c r="R54" s="70"/>
      <c r="S54" s="84">
        <f t="shared" si="42"/>
        <v>0</v>
      </c>
      <c r="T54" s="70"/>
      <c r="U54" s="84">
        <f t="shared" si="43"/>
        <v>0</v>
      </c>
      <c r="V54" s="70"/>
      <c r="W54" s="84">
        <f t="shared" si="44"/>
        <v>0</v>
      </c>
      <c r="X54" s="43">
        <f t="shared" si="45"/>
        <v>0</v>
      </c>
      <c r="Y54" s="15"/>
      <c r="Z54" s="26"/>
    </row>
    <row r="55" spans="1:26" s="12" customFormat="1" ht="15" customHeight="1">
      <c r="A55" s="25"/>
      <c r="B55" s="25"/>
      <c r="C55" s="29"/>
      <c r="D55" s="213">
        <f t="shared" si="46"/>
        <v>0</v>
      </c>
      <c r="E55" s="1048" t="str">
        <f t="shared" si="38"/>
        <v>Select E-Class</v>
      </c>
      <c r="F55" s="1049"/>
      <c r="G55" s="1049"/>
      <c r="H55" s="1049"/>
      <c r="I55" s="1049"/>
      <c r="J55" s="1049"/>
      <c r="K55" s="136"/>
      <c r="L55" s="883">
        <f t="shared" si="39"/>
        <v>0</v>
      </c>
      <c r="M55" s="14"/>
      <c r="N55" s="70"/>
      <c r="O55" s="84">
        <f t="shared" si="40"/>
        <v>0</v>
      </c>
      <c r="P55" s="70"/>
      <c r="Q55" s="84">
        <f t="shared" si="41"/>
        <v>0</v>
      </c>
      <c r="R55" s="211"/>
      <c r="S55" s="84">
        <f t="shared" si="42"/>
        <v>0</v>
      </c>
      <c r="T55" s="70"/>
      <c r="U55" s="84">
        <f t="shared" si="43"/>
        <v>0</v>
      </c>
      <c r="V55" s="70"/>
      <c r="W55" s="84">
        <f t="shared" si="44"/>
        <v>0</v>
      </c>
      <c r="X55" s="43">
        <f t="shared" si="45"/>
        <v>0</v>
      </c>
      <c r="Y55" s="15"/>
      <c r="Z55" s="26"/>
    </row>
    <row r="56" spans="1:26" s="12" customFormat="1" ht="15" customHeight="1">
      <c r="A56" s="25"/>
      <c r="B56" s="25"/>
      <c r="C56" s="29"/>
      <c r="D56" s="213">
        <f t="shared" si="46"/>
        <v>0</v>
      </c>
      <c r="E56" s="1048" t="str">
        <f t="shared" si="38"/>
        <v>Select E-Class</v>
      </c>
      <c r="F56" s="1049"/>
      <c r="G56" s="1049"/>
      <c r="H56" s="1049"/>
      <c r="I56" s="1049"/>
      <c r="J56" s="1049"/>
      <c r="K56" s="136"/>
      <c r="L56" s="883">
        <f t="shared" si="39"/>
        <v>0</v>
      </c>
      <c r="M56" s="14"/>
      <c r="N56" s="70"/>
      <c r="O56" s="84">
        <f t="shared" si="40"/>
        <v>0</v>
      </c>
      <c r="P56" s="70"/>
      <c r="Q56" s="84">
        <f t="shared" si="41"/>
        <v>0</v>
      </c>
      <c r="R56" s="70"/>
      <c r="S56" s="84">
        <f t="shared" si="42"/>
        <v>0</v>
      </c>
      <c r="T56" s="70"/>
      <c r="U56" s="84">
        <f t="shared" si="43"/>
        <v>0</v>
      </c>
      <c r="V56" s="70"/>
      <c r="W56" s="84">
        <f t="shared" si="44"/>
        <v>0</v>
      </c>
      <c r="X56" s="43">
        <f t="shared" si="45"/>
        <v>0</v>
      </c>
      <c r="Y56" s="15"/>
      <c r="Z56" s="26"/>
    </row>
    <row r="57" spans="1:26" s="12" customFormat="1" ht="15" customHeight="1">
      <c r="A57" s="25"/>
      <c r="B57" s="25"/>
      <c r="C57" s="29"/>
      <c r="D57" s="213">
        <f t="shared" si="46"/>
        <v>0</v>
      </c>
      <c r="E57" s="1048" t="str">
        <f t="shared" si="38"/>
        <v>Select E-Class</v>
      </c>
      <c r="F57" s="1049"/>
      <c r="G57" s="1049"/>
      <c r="H57" s="1049"/>
      <c r="I57" s="1049"/>
      <c r="J57" s="1049"/>
      <c r="K57" s="136"/>
      <c r="L57" s="883">
        <f t="shared" si="39"/>
        <v>0</v>
      </c>
      <c r="M57" s="14"/>
      <c r="N57" s="70"/>
      <c r="O57" s="84">
        <f t="shared" si="40"/>
        <v>0</v>
      </c>
      <c r="P57" s="70"/>
      <c r="Q57" s="84">
        <f t="shared" si="41"/>
        <v>0</v>
      </c>
      <c r="R57" s="70"/>
      <c r="S57" s="84">
        <f t="shared" si="42"/>
        <v>0</v>
      </c>
      <c r="T57" s="70"/>
      <c r="U57" s="84">
        <f t="shared" si="43"/>
        <v>0</v>
      </c>
      <c r="V57" s="70"/>
      <c r="W57" s="84">
        <f t="shared" si="44"/>
        <v>0</v>
      </c>
      <c r="X57" s="43">
        <f t="shared" si="45"/>
        <v>0</v>
      </c>
      <c r="Y57" s="15"/>
      <c r="Z57" s="26"/>
    </row>
    <row r="58" spans="1:26" s="12" customFormat="1" ht="15" customHeight="1">
      <c r="A58" s="25"/>
      <c r="B58" s="25"/>
      <c r="C58" s="29"/>
      <c r="D58" s="213">
        <f t="shared" si="46"/>
        <v>0</v>
      </c>
      <c r="E58" s="1048" t="str">
        <f t="shared" si="38"/>
        <v>Select E-Class</v>
      </c>
      <c r="F58" s="1049"/>
      <c r="G58" s="1049"/>
      <c r="H58" s="1049"/>
      <c r="I58" s="1049"/>
      <c r="J58" s="1049"/>
      <c r="K58" s="136"/>
      <c r="L58" s="883">
        <f t="shared" si="39"/>
        <v>0</v>
      </c>
      <c r="M58" s="14"/>
      <c r="N58" s="70"/>
      <c r="O58" s="84">
        <f t="shared" si="40"/>
        <v>0</v>
      </c>
      <c r="P58" s="70"/>
      <c r="Q58" s="84">
        <f t="shared" si="41"/>
        <v>0</v>
      </c>
      <c r="R58" s="70"/>
      <c r="S58" s="84">
        <f t="shared" si="42"/>
        <v>0</v>
      </c>
      <c r="T58" s="70"/>
      <c r="U58" s="84">
        <f t="shared" si="43"/>
        <v>0</v>
      </c>
      <c r="V58" s="70"/>
      <c r="W58" s="84">
        <f t="shared" si="44"/>
        <v>0</v>
      </c>
      <c r="X58" s="43">
        <f t="shared" si="45"/>
        <v>0</v>
      </c>
      <c r="Y58" s="15"/>
      <c r="Z58" s="26"/>
    </row>
    <row r="59" spans="1:26" s="12" customFormat="1" ht="15" customHeight="1">
      <c r="A59" s="25"/>
      <c r="B59" s="25"/>
      <c r="C59" s="29"/>
      <c r="D59" s="213">
        <f t="shared" si="46"/>
        <v>0</v>
      </c>
      <c r="E59" s="1048" t="str">
        <f t="shared" si="38"/>
        <v>Select E-Class</v>
      </c>
      <c r="F59" s="1049"/>
      <c r="G59" s="1049"/>
      <c r="H59" s="1049"/>
      <c r="I59" s="1049"/>
      <c r="J59" s="1049"/>
      <c r="K59" s="136"/>
      <c r="L59" s="883">
        <f t="shared" si="39"/>
        <v>0</v>
      </c>
      <c r="M59" s="14"/>
      <c r="N59" s="70"/>
      <c r="O59" s="84">
        <f t="shared" si="40"/>
        <v>0</v>
      </c>
      <c r="P59" s="70"/>
      <c r="Q59" s="84">
        <f t="shared" si="41"/>
        <v>0</v>
      </c>
      <c r="R59" s="70"/>
      <c r="S59" s="84">
        <f t="shared" si="42"/>
        <v>0</v>
      </c>
      <c r="T59" s="70"/>
      <c r="U59" s="84">
        <f t="shared" si="43"/>
        <v>0</v>
      </c>
      <c r="V59" s="70"/>
      <c r="W59" s="84">
        <f t="shared" si="44"/>
        <v>0</v>
      </c>
      <c r="X59" s="43">
        <f t="shared" si="45"/>
        <v>0</v>
      </c>
      <c r="Y59" s="15"/>
      <c r="Z59" s="26"/>
    </row>
    <row r="60" spans="1:26" s="12" customFormat="1" ht="15" customHeight="1">
      <c r="A60" s="25"/>
      <c r="B60" s="25"/>
      <c r="C60" s="29" t="s">
        <v>760</v>
      </c>
      <c r="D60" s="40"/>
      <c r="E60" s="994"/>
      <c r="F60" s="994"/>
      <c r="G60" s="994"/>
      <c r="H60" s="994"/>
      <c r="I60" s="994"/>
      <c r="J60" s="948"/>
      <c r="K60" s="136"/>
      <c r="L60" s="884"/>
      <c r="M60" s="14"/>
      <c r="N60" s="206"/>
      <c r="O60" s="207"/>
      <c r="P60" s="209"/>
      <c r="Q60" s="207"/>
      <c r="R60" s="209"/>
      <c r="S60" s="207"/>
      <c r="T60" s="209"/>
      <c r="U60" s="207"/>
      <c r="V60" s="209"/>
      <c r="W60" s="207"/>
      <c r="X60" s="208"/>
      <c r="Y60" s="15"/>
      <c r="Z60" s="26"/>
    </row>
    <row r="61" spans="1:26" s="12" customFormat="1" ht="15" customHeight="1">
      <c r="A61" s="25"/>
      <c r="B61" s="25"/>
      <c r="C61" s="29"/>
      <c r="D61" s="213">
        <f t="shared" ref="D61:D66" si="47">D34</f>
        <v>0</v>
      </c>
      <c r="E61" s="1048" t="str">
        <f t="shared" ref="E61:E66" si="48">E34</f>
        <v>Select E-Class</v>
      </c>
      <c r="F61" s="1048"/>
      <c r="G61" s="1048"/>
      <c r="H61" s="1048"/>
      <c r="I61" s="1048"/>
      <c r="J61" s="1049"/>
      <c r="K61" s="136"/>
      <c r="L61" s="883">
        <f t="shared" ref="L61:L66" si="49">VLOOKUP(E61,Leave_Benefits,3,0)</f>
        <v>0</v>
      </c>
      <c r="M61" s="14"/>
      <c r="N61" s="70"/>
      <c r="O61" s="84">
        <f t="shared" ref="O61:O66" si="50">(O34)*$L61</f>
        <v>0</v>
      </c>
      <c r="P61" s="70"/>
      <c r="Q61" s="84">
        <f t="shared" ref="Q61:Q66" si="51">(Q34)*$L61</f>
        <v>0</v>
      </c>
      <c r="R61" s="70"/>
      <c r="S61" s="84">
        <f t="shared" ref="S61:S66" si="52">(S34)*$L61</f>
        <v>0</v>
      </c>
      <c r="T61" s="70"/>
      <c r="U61" s="84">
        <f t="shared" ref="U61:U66" si="53">(U34)*$L61</f>
        <v>0</v>
      </c>
      <c r="V61" s="70"/>
      <c r="W61" s="84">
        <f t="shared" ref="W61:W66" si="54">(W34)*$L61</f>
        <v>0</v>
      </c>
      <c r="X61" s="43">
        <f t="shared" si="45"/>
        <v>0</v>
      </c>
      <c r="Y61" s="15"/>
      <c r="Z61" s="26"/>
    </row>
    <row r="62" spans="1:26" s="12" customFormat="1" ht="15" customHeight="1">
      <c r="A62" s="25"/>
      <c r="B62" s="25"/>
      <c r="C62" s="29"/>
      <c r="D62" s="213">
        <f t="shared" si="47"/>
        <v>0</v>
      </c>
      <c r="E62" s="1043" t="str">
        <f t="shared" si="48"/>
        <v>Select E-Class</v>
      </c>
      <c r="F62" s="1043"/>
      <c r="G62" s="1043"/>
      <c r="H62" s="1043"/>
      <c r="I62" s="1043"/>
      <c r="J62" s="1049"/>
      <c r="K62" s="136"/>
      <c r="L62" s="883">
        <f t="shared" si="49"/>
        <v>0</v>
      </c>
      <c r="M62" s="14"/>
      <c r="N62" s="70"/>
      <c r="O62" s="84">
        <f t="shared" si="50"/>
        <v>0</v>
      </c>
      <c r="P62" s="70"/>
      <c r="Q62" s="84">
        <f t="shared" si="51"/>
        <v>0</v>
      </c>
      <c r="R62" s="70"/>
      <c r="S62" s="84">
        <f t="shared" si="52"/>
        <v>0</v>
      </c>
      <c r="T62" s="70"/>
      <c r="U62" s="84">
        <f t="shared" si="53"/>
        <v>0</v>
      </c>
      <c r="V62" s="70"/>
      <c r="W62" s="84">
        <f t="shared" si="54"/>
        <v>0</v>
      </c>
      <c r="X62" s="43">
        <f t="shared" si="45"/>
        <v>0</v>
      </c>
      <c r="Y62" s="15"/>
      <c r="Z62" s="26"/>
    </row>
    <row r="63" spans="1:26" s="12" customFormat="1" ht="15" customHeight="1">
      <c r="A63" s="25"/>
      <c r="B63" s="25"/>
      <c r="C63" s="29"/>
      <c r="D63" s="213">
        <f t="shared" si="47"/>
        <v>0</v>
      </c>
      <c r="E63" s="1043" t="str">
        <f t="shared" si="48"/>
        <v>Select E-Class</v>
      </c>
      <c r="F63" s="1049"/>
      <c r="G63" s="1049"/>
      <c r="H63" s="1049"/>
      <c r="I63" s="1049"/>
      <c r="J63" s="1049"/>
      <c r="K63" s="136"/>
      <c r="L63" s="883">
        <f t="shared" si="49"/>
        <v>0</v>
      </c>
      <c r="M63" s="14"/>
      <c r="N63" s="70"/>
      <c r="O63" s="84">
        <f t="shared" si="50"/>
        <v>0</v>
      </c>
      <c r="P63" s="70"/>
      <c r="Q63" s="84">
        <f t="shared" si="51"/>
        <v>0</v>
      </c>
      <c r="R63" s="70"/>
      <c r="S63" s="84">
        <f t="shared" si="52"/>
        <v>0</v>
      </c>
      <c r="T63" s="70"/>
      <c r="U63" s="84">
        <f t="shared" si="53"/>
        <v>0</v>
      </c>
      <c r="V63" s="70"/>
      <c r="W63" s="84">
        <f t="shared" si="54"/>
        <v>0</v>
      </c>
      <c r="X63" s="43">
        <f t="shared" si="45"/>
        <v>0</v>
      </c>
      <c r="Y63" s="15"/>
      <c r="Z63" s="26"/>
    </row>
    <row r="64" spans="1:26" s="12" customFormat="1" ht="15" customHeight="1">
      <c r="A64" s="25"/>
      <c r="B64" s="25"/>
      <c r="C64" s="29"/>
      <c r="D64" s="213">
        <f t="shared" si="47"/>
        <v>0</v>
      </c>
      <c r="E64" s="1043" t="str">
        <f t="shared" si="48"/>
        <v>Select E-Class</v>
      </c>
      <c r="F64" s="1049"/>
      <c r="G64" s="1049"/>
      <c r="H64" s="1049"/>
      <c r="I64" s="1049"/>
      <c r="J64" s="1049"/>
      <c r="K64" s="136"/>
      <c r="L64" s="883">
        <f t="shared" si="49"/>
        <v>0</v>
      </c>
      <c r="M64" s="14"/>
      <c r="N64" s="70"/>
      <c r="O64" s="84">
        <f t="shared" si="50"/>
        <v>0</v>
      </c>
      <c r="P64" s="70"/>
      <c r="Q64" s="84">
        <f t="shared" si="51"/>
        <v>0</v>
      </c>
      <c r="R64" s="70"/>
      <c r="S64" s="84">
        <f t="shared" si="52"/>
        <v>0</v>
      </c>
      <c r="T64" s="70"/>
      <c r="U64" s="84">
        <f t="shared" si="53"/>
        <v>0</v>
      </c>
      <c r="V64" s="70"/>
      <c r="W64" s="84">
        <f t="shared" si="54"/>
        <v>0</v>
      </c>
      <c r="X64" s="43">
        <f t="shared" si="45"/>
        <v>0</v>
      </c>
      <c r="Y64" s="15"/>
      <c r="Z64" s="26"/>
    </row>
    <row r="65" spans="1:30" s="12" customFormat="1" ht="15" customHeight="1">
      <c r="A65" s="25"/>
      <c r="B65" s="25"/>
      <c r="C65" s="29"/>
      <c r="D65" s="213">
        <f t="shared" si="47"/>
        <v>0</v>
      </c>
      <c r="E65" s="1043" t="str">
        <f t="shared" si="48"/>
        <v>Select E-Class</v>
      </c>
      <c r="F65" s="1049"/>
      <c r="G65" s="1049"/>
      <c r="H65" s="1049"/>
      <c r="I65" s="1049"/>
      <c r="J65" s="1049"/>
      <c r="K65" s="136"/>
      <c r="L65" s="883">
        <f t="shared" si="49"/>
        <v>0</v>
      </c>
      <c r="M65" s="14"/>
      <c r="N65" s="70"/>
      <c r="O65" s="84">
        <f t="shared" si="50"/>
        <v>0</v>
      </c>
      <c r="P65" s="70"/>
      <c r="Q65" s="84">
        <f t="shared" si="51"/>
        <v>0</v>
      </c>
      <c r="R65" s="70"/>
      <c r="S65" s="84">
        <f t="shared" si="52"/>
        <v>0</v>
      </c>
      <c r="T65" s="70"/>
      <c r="U65" s="84">
        <f t="shared" si="53"/>
        <v>0</v>
      </c>
      <c r="V65" s="70"/>
      <c r="W65" s="84">
        <f t="shared" si="54"/>
        <v>0</v>
      </c>
      <c r="X65" s="43">
        <f t="shared" si="45"/>
        <v>0</v>
      </c>
      <c r="Y65" s="15"/>
      <c r="Z65" s="26"/>
    </row>
    <row r="66" spans="1:30" s="12" customFormat="1" ht="15" customHeight="1">
      <c r="A66" s="25"/>
      <c r="B66" s="25"/>
      <c r="C66" s="29"/>
      <c r="D66" s="213">
        <f t="shared" si="47"/>
        <v>0</v>
      </c>
      <c r="E66" s="1043" t="str">
        <f t="shared" si="48"/>
        <v>Select E-Class</v>
      </c>
      <c r="F66" s="1049"/>
      <c r="G66" s="1049"/>
      <c r="H66" s="1049"/>
      <c r="I66" s="1049"/>
      <c r="J66" s="1049"/>
      <c r="K66" s="136"/>
      <c r="L66" s="883">
        <f t="shared" si="49"/>
        <v>0</v>
      </c>
      <c r="M66" s="14"/>
      <c r="N66" s="70"/>
      <c r="O66" s="84">
        <f t="shared" si="50"/>
        <v>0</v>
      </c>
      <c r="P66" s="70"/>
      <c r="Q66" s="84">
        <f t="shared" si="51"/>
        <v>0</v>
      </c>
      <c r="R66" s="70"/>
      <c r="S66" s="84">
        <f t="shared" si="52"/>
        <v>0</v>
      </c>
      <c r="T66" s="70"/>
      <c r="U66" s="84">
        <f t="shared" si="53"/>
        <v>0</v>
      </c>
      <c r="V66" s="70"/>
      <c r="W66" s="84">
        <f t="shared" si="54"/>
        <v>0</v>
      </c>
      <c r="X66" s="43">
        <f t="shared" si="45"/>
        <v>0</v>
      </c>
      <c r="Y66" s="15"/>
      <c r="Z66" s="26"/>
    </row>
    <row r="67" spans="1:30" s="12" customFormat="1" ht="15" customHeight="1">
      <c r="A67" s="25"/>
      <c r="B67" s="25"/>
      <c r="C67" s="29"/>
      <c r="D67" s="1041" t="s">
        <v>21</v>
      </c>
      <c r="E67" s="1041"/>
      <c r="F67" s="1041"/>
      <c r="G67" s="1041"/>
      <c r="H67" s="1041"/>
      <c r="I67" s="1041"/>
      <c r="J67" s="1042"/>
      <c r="K67" s="1042"/>
      <c r="L67" s="1042"/>
      <c r="M67" s="14"/>
      <c r="N67" s="70"/>
      <c r="O67" s="84">
        <v>0</v>
      </c>
      <c r="P67" s="70"/>
      <c r="Q67" s="84">
        <v>0</v>
      </c>
      <c r="R67" s="70"/>
      <c r="S67" s="84">
        <v>0</v>
      </c>
      <c r="T67" s="70"/>
      <c r="U67" s="84">
        <v>0</v>
      </c>
      <c r="V67" s="70"/>
      <c r="W67" s="84">
        <v>0</v>
      </c>
      <c r="X67" s="43">
        <f>SUM(O67+Q67+S67+U67+W67)</f>
        <v>0</v>
      </c>
      <c r="Y67" s="15"/>
      <c r="Z67" s="26"/>
    </row>
    <row r="68" spans="1:30" s="12" customFormat="1" ht="15" customHeight="1">
      <c r="A68" s="25"/>
      <c r="B68" s="25"/>
      <c r="C68" s="29"/>
      <c r="D68" s="181"/>
      <c r="E68" s="85"/>
      <c r="F68" s="85"/>
      <c r="G68" s="85"/>
      <c r="H68" s="85"/>
      <c r="I68" s="85"/>
      <c r="J68" s="1052" t="s">
        <v>200</v>
      </c>
      <c r="K68" s="1053"/>
      <c r="L68" s="1053"/>
      <c r="M68" s="1054"/>
      <c r="N68" s="734"/>
      <c r="O68" s="731">
        <f>SUM(O52:O67)</f>
        <v>0</v>
      </c>
      <c r="P68" s="734"/>
      <c r="Q68" s="731">
        <f>SUM(Q52:Q67)</f>
        <v>0</v>
      </c>
      <c r="R68" s="734"/>
      <c r="S68" s="731">
        <f>SUM(S52:S67)</f>
        <v>0</v>
      </c>
      <c r="T68" s="734"/>
      <c r="U68" s="731">
        <f>SUM(U52:U67)</f>
        <v>0</v>
      </c>
      <c r="V68" s="734"/>
      <c r="W68" s="731">
        <f>SUM(W52:W67)</f>
        <v>0</v>
      </c>
      <c r="X68" s="286">
        <f>SUM(X52:X67)</f>
        <v>0</v>
      </c>
      <c r="Y68" s="256"/>
      <c r="Z68" s="202">
        <f>SUM(O68+Q68+S68+U68+W68)</f>
        <v>0</v>
      </c>
    </row>
    <row r="69" spans="1:30" s="12" customFormat="1" ht="15" customHeight="1">
      <c r="A69" s="25"/>
      <c r="B69" s="25"/>
      <c r="C69" s="29"/>
      <c r="D69" s="284"/>
      <c r="E69" s="214"/>
      <c r="F69" s="214"/>
      <c r="G69" s="214"/>
      <c r="H69" s="214"/>
      <c r="I69" s="214"/>
      <c r="J69" s="215"/>
      <c r="K69" s="216"/>
      <c r="L69" s="216"/>
      <c r="M69" s="14"/>
      <c r="N69" s="255"/>
      <c r="O69" s="81"/>
      <c r="P69" s="255"/>
      <c r="Q69" s="81"/>
      <c r="R69" s="255"/>
      <c r="S69" s="81"/>
      <c r="T69" s="255"/>
      <c r="U69" s="81"/>
      <c r="V69" s="255"/>
      <c r="W69" s="81"/>
      <c r="X69" s="62"/>
      <c r="Y69" s="15"/>
      <c r="Z69" s="26"/>
    </row>
    <row r="70" spans="1:30" s="12" customFormat="1" ht="15" customHeight="1">
      <c r="A70" s="25"/>
      <c r="B70" s="25"/>
      <c r="C70" s="700"/>
      <c r="D70" s="701"/>
      <c r="E70" s="701"/>
      <c r="F70" s="701"/>
      <c r="G70" s="701"/>
      <c r="H70" s="701"/>
      <c r="I70" s="701"/>
      <c r="J70" s="701"/>
      <c r="K70" s="701"/>
      <c r="L70" s="701"/>
      <c r="M70" s="698" t="s">
        <v>204</v>
      </c>
      <c r="N70" s="966">
        <f>ROUNDUP(SUM(O50, O68),0)</f>
        <v>0</v>
      </c>
      <c r="O70" s="967"/>
      <c r="P70" s="966">
        <f>ROUNDUP(SUM(Q50,Q68),0)</f>
        <v>0</v>
      </c>
      <c r="Q70" s="967"/>
      <c r="R70" s="966">
        <f>ROUNDUP(SUM(S50,S68),0)</f>
        <v>0</v>
      </c>
      <c r="S70" s="967"/>
      <c r="T70" s="966">
        <f>ROUNDUP(SUM(U50, U68),0)</f>
        <v>0</v>
      </c>
      <c r="U70" s="967"/>
      <c r="V70" s="966">
        <f>ROUNDUP(SUM(W50, W68),0)</f>
        <v>0</v>
      </c>
      <c r="W70" s="967"/>
      <c r="X70" s="699">
        <f>ROUNDUP(SUM(X50, X68),0)</f>
        <v>0</v>
      </c>
      <c r="Y70" s="72"/>
      <c r="Z70" s="138">
        <f>SUM(N70+P70+R70+T70+V70)</f>
        <v>0</v>
      </c>
    </row>
    <row r="71" spans="1:30" s="12" customFormat="1" ht="15" customHeight="1">
      <c r="A71" s="25"/>
      <c r="B71" s="25"/>
      <c r="C71" s="29"/>
      <c r="D71" s="13"/>
      <c r="E71" s="1051"/>
      <c r="F71" s="991"/>
      <c r="G71" s="991"/>
      <c r="H71" s="991"/>
      <c r="I71" s="991"/>
      <c r="J71" s="991"/>
      <c r="K71" s="991"/>
      <c r="L71" s="991"/>
      <c r="M71" s="991"/>
      <c r="N71" s="28"/>
      <c r="O71" s="68"/>
      <c r="P71" s="28"/>
      <c r="Q71" s="68"/>
      <c r="R71" s="28"/>
      <c r="S71" s="68"/>
      <c r="T71" s="28"/>
      <c r="U71" s="73"/>
      <c r="V71" s="28"/>
      <c r="W71" s="68"/>
      <c r="X71" s="48"/>
      <c r="Y71" s="15"/>
      <c r="Z71" s="26"/>
    </row>
    <row r="72" spans="1:30" s="12" customFormat="1" ht="15" customHeight="1">
      <c r="A72" s="25"/>
      <c r="B72" s="25"/>
      <c r="C72" s="74"/>
      <c r="D72" s="75"/>
      <c r="E72" s="75"/>
      <c r="F72" s="75"/>
      <c r="G72" s="75"/>
      <c r="H72" s="75"/>
      <c r="I72" s="75"/>
      <c r="J72" s="75"/>
      <c r="K72" s="75"/>
      <c r="L72" s="75"/>
      <c r="M72" s="65" t="s">
        <v>205</v>
      </c>
      <c r="N72" s="958">
        <f>ROUNDUP(SUM(N42,N70),0)</f>
        <v>0</v>
      </c>
      <c r="O72" s="959"/>
      <c r="P72" s="958">
        <f>ROUNDUP(SUM(P42,P70),0)</f>
        <v>0</v>
      </c>
      <c r="Q72" s="959"/>
      <c r="R72" s="958">
        <f>ROUNDUP(SUM(R42,R70),0)</f>
        <v>0</v>
      </c>
      <c r="S72" s="959"/>
      <c r="T72" s="958">
        <f>ROUNDUP(SUM(T42,T70),0)</f>
        <v>0</v>
      </c>
      <c r="U72" s="959"/>
      <c r="V72" s="958">
        <f>ROUNDUP(SUM(V42,V70),0)</f>
        <v>0</v>
      </c>
      <c r="W72" s="959"/>
      <c r="X72" s="176">
        <f>ROUNDUP(SUM(X42,X70),0)</f>
        <v>0</v>
      </c>
      <c r="Y72" s="15"/>
      <c r="Z72" s="138">
        <f>SUM(N72+P72+R72+T72+V72)</f>
        <v>0</v>
      </c>
    </row>
    <row r="73" spans="1:30" s="76" customFormat="1" ht="15" customHeight="1">
      <c r="A73" s="141">
        <v>2000</v>
      </c>
      <c r="B73" s="141"/>
      <c r="C73" s="170" t="s">
        <v>206</v>
      </c>
      <c r="D73" s="171"/>
      <c r="E73" s="1050" t="s">
        <v>588</v>
      </c>
      <c r="F73" s="1050"/>
      <c r="G73" s="1050"/>
      <c r="H73" s="1050"/>
      <c r="I73" s="1050"/>
      <c r="J73" s="171"/>
      <c r="K73" s="171"/>
      <c r="L73" s="982" t="s">
        <v>4</v>
      </c>
      <c r="M73" s="172"/>
      <c r="N73" s="173"/>
      <c r="O73" s="174"/>
      <c r="P73" s="173"/>
      <c r="Q73" s="174"/>
      <c r="R73" s="173"/>
      <c r="S73" s="174"/>
      <c r="T73" s="173"/>
      <c r="U73" s="174"/>
      <c r="V73" s="173"/>
      <c r="W73" s="174"/>
      <c r="X73" s="169"/>
      <c r="Y73" s="78"/>
      <c r="Z73" s="79"/>
      <c r="AC73" s="39"/>
      <c r="AD73" s="39"/>
    </row>
    <row r="74" spans="1:30" s="12" customFormat="1" ht="24.75" customHeight="1">
      <c r="A74" s="25"/>
      <c r="B74" s="25"/>
      <c r="C74" s="27" t="s">
        <v>791</v>
      </c>
      <c r="D74" s="14" t="s">
        <v>526</v>
      </c>
      <c r="E74" s="149" t="s">
        <v>691</v>
      </c>
      <c r="F74" s="149" t="s">
        <v>692</v>
      </c>
      <c r="G74" s="149" t="s">
        <v>693</v>
      </c>
      <c r="H74" s="149" t="s">
        <v>694</v>
      </c>
      <c r="I74" s="149" t="s">
        <v>695</v>
      </c>
      <c r="J74" s="83"/>
      <c r="K74" s="32" t="s">
        <v>687</v>
      </c>
      <c r="L74" s="970"/>
      <c r="M74" s="14"/>
      <c r="N74" s="77"/>
      <c r="O74" s="81"/>
      <c r="P74" s="59"/>
      <c r="Q74" s="81"/>
      <c r="R74" s="59"/>
      <c r="S74" s="81"/>
      <c r="T74" s="59"/>
      <c r="U74" s="81"/>
      <c r="V74" s="59"/>
      <c r="W74" s="81"/>
      <c r="X74" s="62"/>
      <c r="Y74" s="15"/>
      <c r="Z74" s="26"/>
      <c r="AC74" s="39"/>
      <c r="AD74" s="39"/>
    </row>
    <row r="75" spans="1:30" s="12" customFormat="1" ht="15" customHeight="1">
      <c r="A75" s="25"/>
      <c r="B75" s="25"/>
      <c r="C75" s="82" t="s">
        <v>68</v>
      </c>
      <c r="D75" s="40"/>
      <c r="E75" s="83"/>
      <c r="F75" s="83"/>
      <c r="G75" s="83"/>
      <c r="H75" s="83"/>
      <c r="I75" s="83"/>
      <c r="J75" s="83"/>
      <c r="K75" s="143"/>
      <c r="L75" s="83">
        <f t="shared" ref="L75:L86" si="55">VLOOKUP(C75,TravelIncrease,2,0)</f>
        <v>0</v>
      </c>
      <c r="M75" s="14"/>
      <c r="N75" s="962">
        <f>E75*K75</f>
        <v>0</v>
      </c>
      <c r="O75" s="953"/>
      <c r="P75" s="962">
        <f>F75*K75*L75</f>
        <v>0</v>
      </c>
      <c r="Q75" s="953"/>
      <c r="R75" s="962">
        <f>G75*K75*(L75^2)</f>
        <v>0</v>
      </c>
      <c r="S75" s="953"/>
      <c r="T75" s="962">
        <f>H75*K75*(L75^3)</f>
        <v>0</v>
      </c>
      <c r="U75" s="953"/>
      <c r="V75" s="962">
        <f>I75*K75*(L75^4)</f>
        <v>0</v>
      </c>
      <c r="W75" s="953"/>
      <c r="X75" s="43">
        <f>SUM(N75+P75+R75+T75+V75)</f>
        <v>0</v>
      </c>
      <c r="Y75" s="15"/>
      <c r="Z75" s="26"/>
      <c r="AC75" s="39"/>
      <c r="AD75" s="39"/>
    </row>
    <row r="76" spans="1:30" s="12" customFormat="1" ht="15" customHeight="1">
      <c r="A76" s="25"/>
      <c r="B76" s="25"/>
      <c r="C76" s="82" t="s">
        <v>68</v>
      </c>
      <c r="D76" s="40"/>
      <c r="E76" s="83"/>
      <c r="F76" s="83"/>
      <c r="G76" s="83"/>
      <c r="H76" s="83"/>
      <c r="I76" s="83"/>
      <c r="J76" s="83"/>
      <c r="K76" s="143"/>
      <c r="L76" s="83">
        <f t="shared" si="55"/>
        <v>0</v>
      </c>
      <c r="M76" s="14"/>
      <c r="N76" s="962">
        <f>E76*K76</f>
        <v>0</v>
      </c>
      <c r="O76" s="953"/>
      <c r="P76" s="962">
        <f>F76*K76*L76</f>
        <v>0</v>
      </c>
      <c r="Q76" s="953"/>
      <c r="R76" s="962">
        <f>G76*K76*(L76^2)</f>
        <v>0</v>
      </c>
      <c r="S76" s="953"/>
      <c r="T76" s="962">
        <f>H76*K76*(L76^3)</f>
        <v>0</v>
      </c>
      <c r="U76" s="953"/>
      <c r="V76" s="962">
        <f>I76*K76*(L76^4)</f>
        <v>0</v>
      </c>
      <c r="W76" s="953"/>
      <c r="X76" s="43">
        <f>SUM(N76+P76+R76+T76+V76)</f>
        <v>0</v>
      </c>
      <c r="Y76" s="15"/>
      <c r="Z76" s="26"/>
      <c r="AC76" s="39"/>
      <c r="AD76" s="39"/>
    </row>
    <row r="77" spans="1:30" s="12" customFormat="1" ht="15" customHeight="1">
      <c r="A77" s="25"/>
      <c r="B77" s="25"/>
      <c r="C77" s="82" t="s">
        <v>68</v>
      </c>
      <c r="D77" s="40"/>
      <c r="E77" s="83"/>
      <c r="F77" s="83"/>
      <c r="G77" s="83"/>
      <c r="H77" s="83"/>
      <c r="I77" s="83"/>
      <c r="J77" s="83"/>
      <c r="K77" s="143"/>
      <c r="L77" s="83">
        <f t="shared" si="55"/>
        <v>0</v>
      </c>
      <c r="M77" s="14"/>
      <c r="N77" s="962">
        <f t="shared" ref="N77:N86" si="56">E77*K77</f>
        <v>0</v>
      </c>
      <c r="O77" s="953"/>
      <c r="P77" s="962">
        <f t="shared" ref="P77:P86" si="57">F77*K77*L77</f>
        <v>0</v>
      </c>
      <c r="Q77" s="953"/>
      <c r="R77" s="962">
        <f t="shared" ref="R77:R86" si="58">G77*K77*(L77^2)</f>
        <v>0</v>
      </c>
      <c r="S77" s="953"/>
      <c r="T77" s="962">
        <f t="shared" ref="T77:T86" si="59">H77*K77*(L77^3)</f>
        <v>0</v>
      </c>
      <c r="U77" s="953"/>
      <c r="V77" s="962">
        <f t="shared" ref="V77:V84" si="60">I77*K77*(L77^4)</f>
        <v>0</v>
      </c>
      <c r="W77" s="953"/>
      <c r="X77" s="43">
        <f t="shared" ref="X77:X86" si="61">SUM(N77+P77+R77+T77+V77)</f>
        <v>0</v>
      </c>
      <c r="Y77" s="15"/>
      <c r="Z77" s="26"/>
    </row>
    <row r="78" spans="1:30" s="12" customFormat="1" ht="15" customHeight="1">
      <c r="A78" s="25"/>
      <c r="B78" s="25"/>
      <c r="C78" s="82" t="s">
        <v>68</v>
      </c>
      <c r="D78" s="40"/>
      <c r="E78" s="83"/>
      <c r="F78" s="83"/>
      <c r="G78" s="83"/>
      <c r="H78" s="83"/>
      <c r="I78" s="83"/>
      <c r="J78" s="83"/>
      <c r="K78" s="143"/>
      <c r="L78" s="83">
        <f t="shared" si="55"/>
        <v>0</v>
      </c>
      <c r="M78" s="14"/>
      <c r="N78" s="962">
        <f t="shared" si="56"/>
        <v>0</v>
      </c>
      <c r="O78" s="953"/>
      <c r="P78" s="962">
        <f t="shared" si="57"/>
        <v>0</v>
      </c>
      <c r="Q78" s="953"/>
      <c r="R78" s="962">
        <f t="shared" si="58"/>
        <v>0</v>
      </c>
      <c r="S78" s="953"/>
      <c r="T78" s="962">
        <f t="shared" si="59"/>
        <v>0</v>
      </c>
      <c r="U78" s="953"/>
      <c r="V78" s="962">
        <f t="shared" si="60"/>
        <v>0</v>
      </c>
      <c r="W78" s="953"/>
      <c r="X78" s="43">
        <f t="shared" si="61"/>
        <v>0</v>
      </c>
      <c r="Y78" s="15"/>
      <c r="Z78" s="26"/>
    </row>
    <row r="79" spans="1:30" s="12" customFormat="1" ht="15" customHeight="1">
      <c r="A79" s="25"/>
      <c r="B79" s="25"/>
      <c r="C79" s="82" t="s">
        <v>68</v>
      </c>
      <c r="D79" s="40"/>
      <c r="E79" s="83"/>
      <c r="F79" s="83"/>
      <c r="G79" s="83"/>
      <c r="H79" s="83"/>
      <c r="I79" s="83"/>
      <c r="J79" s="83"/>
      <c r="K79" s="143"/>
      <c r="L79" s="83">
        <f t="shared" si="55"/>
        <v>0</v>
      </c>
      <c r="M79" s="14"/>
      <c r="N79" s="962">
        <f t="shared" si="56"/>
        <v>0</v>
      </c>
      <c r="O79" s="953"/>
      <c r="P79" s="962">
        <f t="shared" si="57"/>
        <v>0</v>
      </c>
      <c r="Q79" s="953"/>
      <c r="R79" s="962">
        <f t="shared" si="58"/>
        <v>0</v>
      </c>
      <c r="S79" s="953"/>
      <c r="T79" s="962">
        <f t="shared" si="59"/>
        <v>0</v>
      </c>
      <c r="U79" s="953"/>
      <c r="V79" s="962">
        <f t="shared" si="60"/>
        <v>0</v>
      </c>
      <c r="W79" s="953"/>
      <c r="X79" s="43">
        <f t="shared" si="61"/>
        <v>0</v>
      </c>
      <c r="Y79" s="15"/>
      <c r="Z79" s="26"/>
    </row>
    <row r="80" spans="1:30" s="12" customFormat="1" ht="15" customHeight="1">
      <c r="A80" s="25"/>
      <c r="B80" s="25"/>
      <c r="C80" s="82" t="s">
        <v>68</v>
      </c>
      <c r="D80" s="40"/>
      <c r="E80" s="83"/>
      <c r="F80" s="83"/>
      <c r="G80" s="83"/>
      <c r="H80" s="83"/>
      <c r="I80" s="83"/>
      <c r="J80" s="83"/>
      <c r="K80" s="143"/>
      <c r="L80" s="83">
        <f t="shared" si="55"/>
        <v>0</v>
      </c>
      <c r="M80" s="14"/>
      <c r="N80" s="962">
        <f t="shared" si="56"/>
        <v>0</v>
      </c>
      <c r="O80" s="953"/>
      <c r="P80" s="962">
        <f t="shared" si="57"/>
        <v>0</v>
      </c>
      <c r="Q80" s="953"/>
      <c r="R80" s="962">
        <f t="shared" si="58"/>
        <v>0</v>
      </c>
      <c r="S80" s="953"/>
      <c r="T80" s="962">
        <f t="shared" si="59"/>
        <v>0</v>
      </c>
      <c r="U80" s="953"/>
      <c r="V80" s="962">
        <f t="shared" si="60"/>
        <v>0</v>
      </c>
      <c r="W80" s="953"/>
      <c r="X80" s="43">
        <f t="shared" si="61"/>
        <v>0</v>
      </c>
      <c r="Y80" s="15"/>
      <c r="Z80" s="26"/>
    </row>
    <row r="81" spans="1:29" s="12" customFormat="1" ht="15" customHeight="1">
      <c r="A81" s="25"/>
      <c r="B81" s="25"/>
      <c r="C81" s="82" t="s">
        <v>68</v>
      </c>
      <c r="D81" s="40"/>
      <c r="E81" s="83"/>
      <c r="F81" s="83"/>
      <c r="G81" s="83"/>
      <c r="H81" s="83"/>
      <c r="I81" s="83"/>
      <c r="J81" s="83"/>
      <c r="K81" s="136"/>
      <c r="L81" s="83">
        <f t="shared" si="55"/>
        <v>0</v>
      </c>
      <c r="M81" s="14"/>
      <c r="N81" s="962">
        <f t="shared" si="56"/>
        <v>0</v>
      </c>
      <c r="O81" s="953"/>
      <c r="P81" s="962">
        <f t="shared" si="57"/>
        <v>0</v>
      </c>
      <c r="Q81" s="953"/>
      <c r="R81" s="962">
        <f t="shared" si="58"/>
        <v>0</v>
      </c>
      <c r="S81" s="953"/>
      <c r="T81" s="962">
        <f t="shared" si="59"/>
        <v>0</v>
      </c>
      <c r="U81" s="953"/>
      <c r="V81" s="962">
        <f t="shared" si="60"/>
        <v>0</v>
      </c>
      <c r="W81" s="953"/>
      <c r="X81" s="43">
        <f t="shared" si="61"/>
        <v>0</v>
      </c>
      <c r="Y81" s="15"/>
      <c r="Z81" s="26"/>
      <c r="AC81" s="39"/>
    </row>
    <row r="82" spans="1:29" s="12" customFormat="1" ht="15" customHeight="1">
      <c r="A82" s="25"/>
      <c r="B82" s="25"/>
      <c r="C82" s="82" t="s">
        <v>68</v>
      </c>
      <c r="D82" s="40"/>
      <c r="E82" s="83"/>
      <c r="F82" s="83"/>
      <c r="G82" s="83"/>
      <c r="H82" s="83"/>
      <c r="I82" s="83"/>
      <c r="J82" s="83"/>
      <c r="K82" s="143"/>
      <c r="L82" s="83">
        <f t="shared" si="55"/>
        <v>0</v>
      </c>
      <c r="M82" s="14"/>
      <c r="N82" s="962">
        <f t="shared" si="56"/>
        <v>0</v>
      </c>
      <c r="O82" s="953"/>
      <c r="P82" s="962">
        <f t="shared" si="57"/>
        <v>0</v>
      </c>
      <c r="Q82" s="953"/>
      <c r="R82" s="962">
        <f t="shared" si="58"/>
        <v>0</v>
      </c>
      <c r="S82" s="953"/>
      <c r="T82" s="962">
        <f t="shared" si="59"/>
        <v>0</v>
      </c>
      <c r="U82" s="953"/>
      <c r="V82" s="962">
        <f t="shared" si="60"/>
        <v>0</v>
      </c>
      <c r="W82" s="953"/>
      <c r="X82" s="43">
        <f t="shared" si="61"/>
        <v>0</v>
      </c>
      <c r="Y82" s="15"/>
      <c r="Z82" s="26"/>
      <c r="AC82" s="39"/>
    </row>
    <row r="83" spans="1:29" s="12" customFormat="1" ht="15" customHeight="1">
      <c r="A83" s="25"/>
      <c r="B83" s="25"/>
      <c r="C83" s="82" t="s">
        <v>68</v>
      </c>
      <c r="D83" s="40"/>
      <c r="E83" s="83"/>
      <c r="F83" s="83"/>
      <c r="G83" s="83"/>
      <c r="H83" s="83"/>
      <c r="I83" s="83"/>
      <c r="J83" s="83"/>
      <c r="K83" s="143"/>
      <c r="L83" s="83">
        <f t="shared" si="55"/>
        <v>0</v>
      </c>
      <c r="M83" s="14"/>
      <c r="N83" s="962">
        <f t="shared" si="56"/>
        <v>0</v>
      </c>
      <c r="O83" s="953"/>
      <c r="P83" s="962">
        <f t="shared" si="57"/>
        <v>0</v>
      </c>
      <c r="Q83" s="953"/>
      <c r="R83" s="962">
        <f t="shared" si="58"/>
        <v>0</v>
      </c>
      <c r="S83" s="953"/>
      <c r="T83" s="962">
        <f t="shared" si="59"/>
        <v>0</v>
      </c>
      <c r="U83" s="953"/>
      <c r="V83" s="962">
        <f t="shared" si="60"/>
        <v>0</v>
      </c>
      <c r="W83" s="953"/>
      <c r="X83" s="43">
        <f t="shared" si="61"/>
        <v>0</v>
      </c>
      <c r="Y83" s="15"/>
      <c r="Z83" s="26"/>
      <c r="AC83" s="39"/>
    </row>
    <row r="84" spans="1:29" s="12" customFormat="1" ht="15" customHeight="1">
      <c r="A84" s="25"/>
      <c r="B84" s="25"/>
      <c r="C84" s="82" t="s">
        <v>68</v>
      </c>
      <c r="D84" s="40"/>
      <c r="E84" s="83"/>
      <c r="F84" s="83"/>
      <c r="G84" s="83"/>
      <c r="H84" s="83"/>
      <c r="I84" s="83"/>
      <c r="J84" s="83"/>
      <c r="K84" s="143"/>
      <c r="L84" s="83">
        <f t="shared" si="55"/>
        <v>0</v>
      </c>
      <c r="M84" s="14"/>
      <c r="N84" s="962">
        <f t="shared" si="56"/>
        <v>0</v>
      </c>
      <c r="O84" s="953"/>
      <c r="P84" s="962">
        <f t="shared" si="57"/>
        <v>0</v>
      </c>
      <c r="Q84" s="953"/>
      <c r="R84" s="962">
        <f t="shared" si="58"/>
        <v>0</v>
      </c>
      <c r="S84" s="953"/>
      <c r="T84" s="962">
        <f t="shared" si="59"/>
        <v>0</v>
      </c>
      <c r="U84" s="953"/>
      <c r="V84" s="962">
        <f t="shared" si="60"/>
        <v>0</v>
      </c>
      <c r="W84" s="953"/>
      <c r="X84" s="43">
        <f t="shared" si="61"/>
        <v>0</v>
      </c>
      <c r="Y84" s="15"/>
      <c r="Z84" s="26"/>
      <c r="AC84" s="39"/>
    </row>
    <row r="85" spans="1:29" s="12" customFormat="1" ht="15" customHeight="1">
      <c r="A85" s="25"/>
      <c r="B85" s="25"/>
      <c r="C85" s="82" t="s">
        <v>68</v>
      </c>
      <c r="D85" s="40"/>
      <c r="E85" s="83"/>
      <c r="F85" s="83"/>
      <c r="G85" s="83"/>
      <c r="H85" s="83"/>
      <c r="I85" s="83"/>
      <c r="J85" s="83"/>
      <c r="K85" s="143"/>
      <c r="L85" s="83">
        <f t="shared" si="55"/>
        <v>0</v>
      </c>
      <c r="M85" s="14"/>
      <c r="N85" s="962">
        <f t="shared" si="56"/>
        <v>0</v>
      </c>
      <c r="O85" s="953"/>
      <c r="P85" s="962">
        <f t="shared" si="57"/>
        <v>0</v>
      </c>
      <c r="Q85" s="953"/>
      <c r="R85" s="962">
        <f t="shared" si="58"/>
        <v>0</v>
      </c>
      <c r="S85" s="953"/>
      <c r="T85" s="962">
        <f t="shared" si="59"/>
        <v>0</v>
      </c>
      <c r="U85" s="953"/>
      <c r="V85" s="962">
        <f t="shared" ref="V85:V91" si="62">I85*K85*(L85^4)</f>
        <v>0</v>
      </c>
      <c r="W85" s="953"/>
      <c r="X85" s="43">
        <f t="shared" si="61"/>
        <v>0</v>
      </c>
      <c r="Y85" s="15"/>
      <c r="Z85" s="26"/>
      <c r="AC85" s="39"/>
    </row>
    <row r="86" spans="1:29" s="12" customFormat="1" ht="15" customHeight="1">
      <c r="A86" s="25"/>
      <c r="B86" s="25"/>
      <c r="C86" s="82" t="s">
        <v>68</v>
      </c>
      <c r="D86" s="40"/>
      <c r="E86" s="83"/>
      <c r="F86" s="83"/>
      <c r="G86" s="83"/>
      <c r="H86" s="83"/>
      <c r="I86" s="83"/>
      <c r="J86" s="83"/>
      <c r="K86" s="143"/>
      <c r="L86" s="83">
        <f t="shared" si="55"/>
        <v>0</v>
      </c>
      <c r="M86" s="14"/>
      <c r="N86" s="962">
        <f t="shared" si="56"/>
        <v>0</v>
      </c>
      <c r="O86" s="953"/>
      <c r="P86" s="962">
        <f t="shared" si="57"/>
        <v>0</v>
      </c>
      <c r="Q86" s="953"/>
      <c r="R86" s="962">
        <f t="shared" si="58"/>
        <v>0</v>
      </c>
      <c r="S86" s="953"/>
      <c r="T86" s="962">
        <f t="shared" si="59"/>
        <v>0</v>
      </c>
      <c r="U86" s="953"/>
      <c r="V86" s="962">
        <f t="shared" si="62"/>
        <v>0</v>
      </c>
      <c r="W86" s="953"/>
      <c r="X86" s="43">
        <f t="shared" si="61"/>
        <v>0</v>
      </c>
      <c r="Y86" s="15"/>
      <c r="Z86" s="26"/>
      <c r="AC86" s="39"/>
    </row>
    <row r="87" spans="1:29" s="12" customFormat="1" ht="15" customHeight="1">
      <c r="A87" s="25"/>
      <c r="B87" s="25"/>
      <c r="C87" s="82" t="s">
        <v>68</v>
      </c>
      <c r="D87" s="40"/>
      <c r="E87" s="83"/>
      <c r="F87" s="83"/>
      <c r="G87" s="83"/>
      <c r="H87" s="83"/>
      <c r="I87" s="83"/>
      <c r="J87" s="83"/>
      <c r="K87" s="143"/>
      <c r="L87" s="83">
        <f>VLOOKUP(C87,TravelIncrease,2,0)</f>
        <v>0</v>
      </c>
      <c r="M87" s="14"/>
      <c r="N87" s="962">
        <f>E87*K87</f>
        <v>0</v>
      </c>
      <c r="O87" s="953"/>
      <c r="P87" s="962">
        <f>F87*K87*L87</f>
        <v>0</v>
      </c>
      <c r="Q87" s="953"/>
      <c r="R87" s="962">
        <f>G87*K87*(L87^2)</f>
        <v>0</v>
      </c>
      <c r="S87" s="953"/>
      <c r="T87" s="962">
        <f>H87*K87*(L87^3)</f>
        <v>0</v>
      </c>
      <c r="U87" s="953"/>
      <c r="V87" s="962">
        <f t="shared" si="62"/>
        <v>0</v>
      </c>
      <c r="W87" s="953"/>
      <c r="X87" s="43">
        <f>SUM(N87+P87+R87+T87+V87)</f>
        <v>0</v>
      </c>
      <c r="Y87" s="15"/>
      <c r="Z87" s="26"/>
      <c r="AC87" s="39"/>
    </row>
    <row r="88" spans="1:29" s="12" customFormat="1" ht="15" customHeight="1">
      <c r="A88" s="25"/>
      <c r="B88" s="25"/>
      <c r="C88" s="82" t="s">
        <v>68</v>
      </c>
      <c r="D88" s="40"/>
      <c r="E88" s="83"/>
      <c r="F88" s="83"/>
      <c r="G88" s="83"/>
      <c r="H88" s="83"/>
      <c r="I88" s="83"/>
      <c r="J88" s="83"/>
      <c r="K88" s="143"/>
      <c r="L88" s="83">
        <f>VLOOKUP(C88,TravelIncrease,2,0)</f>
        <v>0</v>
      </c>
      <c r="M88" s="14"/>
      <c r="N88" s="962">
        <f>E88*K88</f>
        <v>0</v>
      </c>
      <c r="O88" s="953"/>
      <c r="P88" s="962">
        <f>F88*K88*L88</f>
        <v>0</v>
      </c>
      <c r="Q88" s="953"/>
      <c r="R88" s="962">
        <f>G88*K88*(L88^2)</f>
        <v>0</v>
      </c>
      <c r="S88" s="953"/>
      <c r="T88" s="962">
        <f>H88*K88*(L88^3)</f>
        <v>0</v>
      </c>
      <c r="U88" s="953"/>
      <c r="V88" s="962">
        <f t="shared" si="62"/>
        <v>0</v>
      </c>
      <c r="W88" s="953"/>
      <c r="X88" s="43">
        <f>SUM(N88+P88+R88+T88+V88)</f>
        <v>0</v>
      </c>
      <c r="Y88" s="15"/>
      <c r="Z88" s="26"/>
      <c r="AC88" s="39"/>
    </row>
    <row r="89" spans="1:29" s="12" customFormat="1" ht="15" customHeight="1">
      <c r="A89" s="25"/>
      <c r="B89" s="25"/>
      <c r="C89" s="82" t="s">
        <v>68</v>
      </c>
      <c r="D89" s="40"/>
      <c r="E89" s="83"/>
      <c r="F89" s="83"/>
      <c r="G89" s="83"/>
      <c r="H89" s="83"/>
      <c r="I89" s="83"/>
      <c r="J89" s="83"/>
      <c r="K89" s="143"/>
      <c r="L89" s="83">
        <f>VLOOKUP(C89,TravelIncrease,2,0)</f>
        <v>0</v>
      </c>
      <c r="M89" s="14"/>
      <c r="N89" s="962">
        <f>E89*K89</f>
        <v>0</v>
      </c>
      <c r="O89" s="953"/>
      <c r="P89" s="962">
        <f>F89*K89*L89</f>
        <v>0</v>
      </c>
      <c r="Q89" s="953"/>
      <c r="R89" s="962">
        <f>G89*K89*(L89^2)</f>
        <v>0</v>
      </c>
      <c r="S89" s="953"/>
      <c r="T89" s="962">
        <f>H89*K89*(L89^3)</f>
        <v>0</v>
      </c>
      <c r="U89" s="953"/>
      <c r="V89" s="962">
        <f t="shared" si="62"/>
        <v>0</v>
      </c>
      <c r="W89" s="953"/>
      <c r="X89" s="43">
        <f>SUM(N89+P89+R89+T89+V89)</f>
        <v>0</v>
      </c>
      <c r="Y89" s="15"/>
      <c r="Z89" s="26"/>
      <c r="AC89" s="39"/>
    </row>
    <row r="90" spans="1:29" s="12" customFormat="1" ht="15" customHeight="1">
      <c r="A90" s="25"/>
      <c r="B90" s="25"/>
      <c r="C90" s="82" t="s">
        <v>68</v>
      </c>
      <c r="D90" s="40"/>
      <c r="E90" s="83"/>
      <c r="F90" s="83"/>
      <c r="G90" s="83"/>
      <c r="H90" s="83"/>
      <c r="I90" s="83"/>
      <c r="J90" s="83"/>
      <c r="K90" s="143"/>
      <c r="L90" s="83">
        <f>VLOOKUP(C90,TravelIncrease,2,0)</f>
        <v>0</v>
      </c>
      <c r="M90" s="14"/>
      <c r="N90" s="962">
        <f>E90*K90</f>
        <v>0</v>
      </c>
      <c r="O90" s="953"/>
      <c r="P90" s="962">
        <f>F90*K90*L90</f>
        <v>0</v>
      </c>
      <c r="Q90" s="953"/>
      <c r="R90" s="962">
        <f>G90*K90*(L90^2)</f>
        <v>0</v>
      </c>
      <c r="S90" s="953"/>
      <c r="T90" s="962">
        <f>H90*K90*(L90^3)</f>
        <v>0</v>
      </c>
      <c r="U90" s="953"/>
      <c r="V90" s="962">
        <f t="shared" si="62"/>
        <v>0</v>
      </c>
      <c r="W90" s="953"/>
      <c r="X90" s="43">
        <f>SUM(N90+P90+R90+T90+V90)</f>
        <v>0</v>
      </c>
      <c r="Y90" s="15"/>
      <c r="Z90" s="26"/>
      <c r="AC90" s="39"/>
    </row>
    <row r="91" spans="1:29" s="12" customFormat="1" ht="15" customHeight="1">
      <c r="A91" s="25"/>
      <c r="B91" s="25"/>
      <c r="C91" s="82" t="s">
        <v>68</v>
      </c>
      <c r="D91" s="40"/>
      <c r="E91" s="83"/>
      <c r="F91" s="83"/>
      <c r="G91" s="83"/>
      <c r="H91" s="83"/>
      <c r="I91" s="83"/>
      <c r="J91" s="83"/>
      <c r="K91" s="143"/>
      <c r="L91" s="83">
        <f>VLOOKUP(C91,TravelIncrease,2,0)</f>
        <v>0</v>
      </c>
      <c r="M91" s="14"/>
      <c r="N91" s="962">
        <f>E91*K91</f>
        <v>0</v>
      </c>
      <c r="O91" s="953"/>
      <c r="P91" s="962">
        <f>F91*K91*L91</f>
        <v>0</v>
      </c>
      <c r="Q91" s="953"/>
      <c r="R91" s="962">
        <f>G91*K91*(L91^2)</f>
        <v>0</v>
      </c>
      <c r="S91" s="953"/>
      <c r="T91" s="962">
        <f>H91*K91*(L91^3)</f>
        <v>0</v>
      </c>
      <c r="U91" s="953"/>
      <c r="V91" s="962">
        <f t="shared" si="62"/>
        <v>0</v>
      </c>
      <c r="W91" s="953"/>
      <c r="X91" s="43">
        <f>SUM(N91+P91+R91+T91+V91)</f>
        <v>0</v>
      </c>
      <c r="Y91" s="15"/>
      <c r="Z91" s="26"/>
      <c r="AC91" s="39"/>
    </row>
    <row r="92" spans="1:29" s="12" customFormat="1" ht="15" customHeight="1">
      <c r="A92" s="25"/>
      <c r="B92" s="25"/>
      <c r="C92" s="56"/>
      <c r="D92" s="52"/>
      <c r="E92" s="14"/>
      <c r="F92" s="14"/>
      <c r="G92" s="14"/>
      <c r="H92" s="14"/>
      <c r="I92" s="14"/>
      <c r="J92" s="981" t="s">
        <v>528</v>
      </c>
      <c r="K92" s="980"/>
      <c r="L92" s="980"/>
      <c r="M92" s="980"/>
      <c r="N92" s="960">
        <f>SUM(N75:N91)</f>
        <v>0</v>
      </c>
      <c r="O92" s="961"/>
      <c r="P92" s="960">
        <f>SUM(P75:P91)</f>
        <v>0</v>
      </c>
      <c r="Q92" s="961"/>
      <c r="R92" s="960">
        <f>SUM(R75:R91)</f>
        <v>0</v>
      </c>
      <c r="S92" s="961"/>
      <c r="T92" s="960">
        <f>SUM(T75:T91)</f>
        <v>0</v>
      </c>
      <c r="U92" s="961"/>
      <c r="V92" s="960">
        <f>SUM(V75:V91)</f>
        <v>0</v>
      </c>
      <c r="W92" s="961"/>
      <c r="X92" s="733">
        <f>SUM(X75:X91)</f>
        <v>0</v>
      </c>
      <c r="Y92" s="15"/>
      <c r="Z92" s="203">
        <f>SUM(N92+P92+R92+T92+V92)</f>
        <v>0</v>
      </c>
      <c r="AC92" s="39"/>
    </row>
    <row r="93" spans="1:29" s="12" customFormat="1" ht="14.25" customHeight="1">
      <c r="A93" s="25"/>
      <c r="B93" s="25"/>
      <c r="C93" s="56"/>
      <c r="D93" s="52"/>
      <c r="E93" s="984" t="s">
        <v>588</v>
      </c>
      <c r="F93" s="984"/>
      <c r="G93" s="984"/>
      <c r="H93" s="984"/>
      <c r="I93" s="984"/>
      <c r="J93" s="57"/>
      <c r="K93" s="57"/>
      <c r="L93" s="982" t="s">
        <v>4</v>
      </c>
      <c r="M93" s="196"/>
      <c r="N93" s="156"/>
      <c r="O93" s="157"/>
      <c r="P93" s="156"/>
      <c r="Q93" s="157"/>
      <c r="R93" s="156"/>
      <c r="S93" s="157"/>
      <c r="T93" s="156"/>
      <c r="U93" s="157"/>
      <c r="V93" s="156"/>
      <c r="W93" s="157"/>
      <c r="X93" s="190"/>
      <c r="Y93" s="15"/>
      <c r="Z93" s="138"/>
      <c r="AC93" s="39"/>
    </row>
    <row r="94" spans="1:29" s="12" customFormat="1" ht="24.75" customHeight="1">
      <c r="A94" s="25"/>
      <c r="B94" s="25"/>
      <c r="C94" s="27" t="s">
        <v>688</v>
      </c>
      <c r="D94" s="14" t="s">
        <v>526</v>
      </c>
      <c r="E94" s="149" t="s">
        <v>691</v>
      </c>
      <c r="F94" s="149" t="s">
        <v>692</v>
      </c>
      <c r="G94" s="149" t="s">
        <v>693</v>
      </c>
      <c r="H94" s="149" t="s">
        <v>694</v>
      </c>
      <c r="I94" s="149" t="s">
        <v>695</v>
      </c>
      <c r="J94" s="83"/>
      <c r="K94" s="32" t="s">
        <v>687</v>
      </c>
      <c r="L94" s="983"/>
      <c r="M94" s="14"/>
      <c r="N94" s="77"/>
      <c r="O94" s="81"/>
      <c r="P94" s="77"/>
      <c r="Q94" s="81"/>
      <c r="R94" s="77"/>
      <c r="S94" s="81"/>
      <c r="T94" s="77"/>
      <c r="U94" s="81"/>
      <c r="V94" s="77"/>
      <c r="W94" s="81"/>
      <c r="X94" s="62"/>
      <c r="Y94" s="15"/>
      <c r="Z94" s="26"/>
      <c r="AC94" s="39"/>
    </row>
    <row r="95" spans="1:29" ht="15" customHeight="1">
      <c r="C95" s="82" t="s">
        <v>68</v>
      </c>
      <c r="D95" s="40"/>
      <c r="E95" s="83"/>
      <c r="F95" s="83"/>
      <c r="G95" s="83"/>
      <c r="H95" s="83"/>
      <c r="I95" s="83"/>
      <c r="J95" s="83"/>
      <c r="K95" s="143"/>
      <c r="L95" s="83">
        <f t="shared" ref="L95:L100" si="63">VLOOKUP(C95,TravelIncrease,2,0)</f>
        <v>0</v>
      </c>
      <c r="M95" s="40"/>
      <c r="N95" s="962">
        <f t="shared" ref="N95:N100" si="64">E95*K95</f>
        <v>0</v>
      </c>
      <c r="O95" s="953"/>
      <c r="P95" s="962">
        <f t="shared" ref="P95:P100" si="65">F95*K95*L95</f>
        <v>0</v>
      </c>
      <c r="Q95" s="953"/>
      <c r="R95" s="962">
        <f t="shared" ref="R95:R100" si="66">G95*K95*(L95^2)</f>
        <v>0</v>
      </c>
      <c r="S95" s="953"/>
      <c r="T95" s="962">
        <f t="shared" ref="T95:T100" si="67">H95*K95*(L95^3)</f>
        <v>0</v>
      </c>
      <c r="U95" s="953"/>
      <c r="V95" s="962">
        <f t="shared" ref="V95:V100" si="68">I95*K95*(L95^4)</f>
        <v>0</v>
      </c>
      <c r="W95" s="953"/>
      <c r="X95" s="43">
        <f t="shared" ref="X95:X100" si="69">SUM(N95+P95+R95+T95+V95)</f>
        <v>0</v>
      </c>
      <c r="Y95" s="44"/>
      <c r="Z95" s="26"/>
    </row>
    <row r="96" spans="1:29" ht="15" customHeight="1">
      <c r="C96" s="82" t="s">
        <v>68</v>
      </c>
      <c r="D96" s="40"/>
      <c r="E96" s="83"/>
      <c r="F96" s="83"/>
      <c r="G96" s="83"/>
      <c r="H96" s="83"/>
      <c r="I96" s="83"/>
      <c r="J96" s="83"/>
      <c r="K96" s="143"/>
      <c r="L96" s="83">
        <f t="shared" si="63"/>
        <v>0</v>
      </c>
      <c r="M96" s="40"/>
      <c r="N96" s="962">
        <f t="shared" si="64"/>
        <v>0</v>
      </c>
      <c r="O96" s="953"/>
      <c r="P96" s="962">
        <f t="shared" si="65"/>
        <v>0</v>
      </c>
      <c r="Q96" s="953"/>
      <c r="R96" s="962">
        <f t="shared" si="66"/>
        <v>0</v>
      </c>
      <c r="S96" s="953"/>
      <c r="T96" s="962">
        <f t="shared" si="67"/>
        <v>0</v>
      </c>
      <c r="U96" s="953"/>
      <c r="V96" s="962">
        <f t="shared" si="68"/>
        <v>0</v>
      </c>
      <c r="W96" s="953"/>
      <c r="X96" s="43">
        <f t="shared" si="69"/>
        <v>0</v>
      </c>
      <c r="Y96" s="44"/>
      <c r="Z96" s="26"/>
    </row>
    <row r="97" spans="1:26" ht="15" customHeight="1">
      <c r="C97" s="82" t="s">
        <v>68</v>
      </c>
      <c r="D97" s="40"/>
      <c r="E97" s="83"/>
      <c r="F97" s="83"/>
      <c r="G97" s="83"/>
      <c r="H97" s="83"/>
      <c r="I97" s="83"/>
      <c r="J97" s="83"/>
      <c r="K97" s="143"/>
      <c r="L97" s="83">
        <f t="shared" si="63"/>
        <v>0</v>
      </c>
      <c r="M97" s="40"/>
      <c r="N97" s="962">
        <f t="shared" si="64"/>
        <v>0</v>
      </c>
      <c r="O97" s="953"/>
      <c r="P97" s="962">
        <f t="shared" si="65"/>
        <v>0</v>
      </c>
      <c r="Q97" s="953"/>
      <c r="R97" s="962">
        <f t="shared" si="66"/>
        <v>0</v>
      </c>
      <c r="S97" s="953"/>
      <c r="T97" s="962">
        <f t="shared" si="67"/>
        <v>0</v>
      </c>
      <c r="U97" s="953"/>
      <c r="V97" s="962">
        <f t="shared" si="68"/>
        <v>0</v>
      </c>
      <c r="W97" s="953"/>
      <c r="X97" s="43">
        <f t="shared" si="69"/>
        <v>0</v>
      </c>
      <c r="Y97" s="44"/>
      <c r="Z97" s="26"/>
    </row>
    <row r="98" spans="1:26" ht="15" customHeight="1">
      <c r="C98" s="82" t="s">
        <v>68</v>
      </c>
      <c r="D98" s="40"/>
      <c r="E98" s="83"/>
      <c r="F98" s="83"/>
      <c r="G98" s="83"/>
      <c r="H98" s="83"/>
      <c r="I98" s="83"/>
      <c r="J98" s="83"/>
      <c r="K98" s="143"/>
      <c r="L98" s="83">
        <f t="shared" si="63"/>
        <v>0</v>
      </c>
      <c r="M98" s="40"/>
      <c r="N98" s="962">
        <f t="shared" si="64"/>
        <v>0</v>
      </c>
      <c r="O98" s="953"/>
      <c r="P98" s="962">
        <f t="shared" si="65"/>
        <v>0</v>
      </c>
      <c r="Q98" s="953"/>
      <c r="R98" s="962">
        <f t="shared" si="66"/>
        <v>0</v>
      </c>
      <c r="S98" s="953"/>
      <c r="T98" s="962">
        <f t="shared" si="67"/>
        <v>0</v>
      </c>
      <c r="U98" s="953"/>
      <c r="V98" s="962">
        <f t="shared" si="68"/>
        <v>0</v>
      </c>
      <c r="W98" s="953"/>
      <c r="X98" s="43">
        <f t="shared" si="69"/>
        <v>0</v>
      </c>
      <c r="Y98" s="44"/>
      <c r="Z98" s="26"/>
    </row>
    <row r="99" spans="1:26" ht="15" customHeight="1">
      <c r="C99" s="82" t="s">
        <v>68</v>
      </c>
      <c r="D99" s="40"/>
      <c r="E99" s="83"/>
      <c r="F99" s="83"/>
      <c r="G99" s="83"/>
      <c r="H99" s="83"/>
      <c r="I99" s="83"/>
      <c r="J99" s="83"/>
      <c r="K99" s="143"/>
      <c r="L99" s="83">
        <f t="shared" si="63"/>
        <v>0</v>
      </c>
      <c r="M99" s="40"/>
      <c r="N99" s="962">
        <f t="shared" si="64"/>
        <v>0</v>
      </c>
      <c r="O99" s="953"/>
      <c r="P99" s="962">
        <f t="shared" si="65"/>
        <v>0</v>
      </c>
      <c r="Q99" s="953"/>
      <c r="R99" s="962">
        <f t="shared" si="66"/>
        <v>0</v>
      </c>
      <c r="S99" s="953"/>
      <c r="T99" s="962">
        <f t="shared" si="67"/>
        <v>0</v>
      </c>
      <c r="U99" s="953"/>
      <c r="V99" s="962">
        <f t="shared" si="68"/>
        <v>0</v>
      </c>
      <c r="W99" s="953"/>
      <c r="X99" s="43">
        <f t="shared" si="69"/>
        <v>0</v>
      </c>
      <c r="Y99" s="44"/>
      <c r="Z99" s="26"/>
    </row>
    <row r="100" spans="1:26" ht="15" customHeight="1">
      <c r="C100" s="82" t="s">
        <v>68</v>
      </c>
      <c r="D100" s="40"/>
      <c r="E100" s="83"/>
      <c r="F100" s="83"/>
      <c r="G100" s="83"/>
      <c r="H100" s="83"/>
      <c r="I100" s="83"/>
      <c r="J100" s="83"/>
      <c r="K100" s="143"/>
      <c r="L100" s="83">
        <f t="shared" si="63"/>
        <v>0</v>
      </c>
      <c r="M100" s="40"/>
      <c r="N100" s="962">
        <f t="shared" si="64"/>
        <v>0</v>
      </c>
      <c r="O100" s="953"/>
      <c r="P100" s="962">
        <f t="shared" si="65"/>
        <v>0</v>
      </c>
      <c r="Q100" s="953"/>
      <c r="R100" s="962">
        <f t="shared" si="66"/>
        <v>0</v>
      </c>
      <c r="S100" s="953"/>
      <c r="T100" s="962">
        <f t="shared" si="67"/>
        <v>0</v>
      </c>
      <c r="U100" s="953"/>
      <c r="V100" s="962">
        <f t="shared" si="68"/>
        <v>0</v>
      </c>
      <c r="W100" s="953"/>
      <c r="X100" s="43">
        <f t="shared" si="69"/>
        <v>0</v>
      </c>
      <c r="Y100" s="44"/>
      <c r="Z100" s="26"/>
    </row>
    <row r="101" spans="1:26" ht="15" customHeight="1">
      <c r="C101" s="56"/>
      <c r="D101" s="52"/>
      <c r="E101" s="57"/>
      <c r="F101" s="57"/>
      <c r="G101" s="57"/>
      <c r="H101" s="57"/>
      <c r="I101" s="57"/>
      <c r="J101" s="979" t="s">
        <v>527</v>
      </c>
      <c r="K101" s="980"/>
      <c r="L101" s="980"/>
      <c r="M101" s="980"/>
      <c r="N101" s="960">
        <f>SUM(N95:N100)</f>
        <v>0</v>
      </c>
      <c r="O101" s="961"/>
      <c r="P101" s="960">
        <f>SUM(P95:P100)</f>
        <v>0</v>
      </c>
      <c r="Q101" s="961"/>
      <c r="R101" s="960">
        <f>SUM(R95:R100)</f>
        <v>0</v>
      </c>
      <c r="S101" s="961"/>
      <c r="T101" s="960">
        <f>SUM(T95:T100)</f>
        <v>0</v>
      </c>
      <c r="U101" s="961"/>
      <c r="V101" s="960">
        <f>SUM(V95:V100)</f>
        <v>0</v>
      </c>
      <c r="W101" s="961"/>
      <c r="X101" s="286">
        <f>SUM(X95:X100)</f>
        <v>0</v>
      </c>
      <c r="Y101" s="44"/>
      <c r="Z101" s="203">
        <f>SUM(N101+P101+R101+T101+V101)</f>
        <v>0</v>
      </c>
    </row>
    <row r="102" spans="1:26" s="12" customFormat="1" ht="15" customHeight="1">
      <c r="A102" s="25"/>
      <c r="B102" s="25"/>
      <c r="C102" s="63"/>
      <c r="D102" s="64"/>
      <c r="E102" s="64"/>
      <c r="F102" s="64"/>
      <c r="G102" s="64"/>
      <c r="H102" s="64"/>
      <c r="I102" s="64"/>
      <c r="J102" s="64"/>
      <c r="K102" s="64"/>
      <c r="L102" s="64"/>
      <c r="M102" s="65" t="s">
        <v>207</v>
      </c>
      <c r="N102" s="958">
        <f>ROUNDUP(SUM(N92,N101),0)</f>
        <v>0</v>
      </c>
      <c r="O102" s="968"/>
      <c r="P102" s="958">
        <f>ROUNDUP(SUM(P92,P101),0)</f>
        <v>0</v>
      </c>
      <c r="Q102" s="968"/>
      <c r="R102" s="958">
        <f>ROUNDUP(SUM(R92,R101),0)</f>
        <v>0</v>
      </c>
      <c r="S102" s="968"/>
      <c r="T102" s="958">
        <f>ROUNDUP(SUM(T92,T101),0)</f>
        <v>0</v>
      </c>
      <c r="U102" s="968"/>
      <c r="V102" s="958">
        <f>ROUNDUP(SUM(V92,V101),0)</f>
        <v>0</v>
      </c>
      <c r="W102" s="968"/>
      <c r="X102" s="176">
        <f>ROUNDUP(SUM(X92,X101),0)</f>
        <v>0</v>
      </c>
      <c r="Y102" s="15"/>
      <c r="Z102" s="138">
        <f>SUM(N102+P102+R102+T102+V102)</f>
        <v>0</v>
      </c>
    </row>
    <row r="103" spans="1:26" ht="15" customHeight="1">
      <c r="A103" s="25">
        <v>3000</v>
      </c>
      <c r="B103" s="25"/>
      <c r="C103" s="973" t="s">
        <v>221</v>
      </c>
      <c r="D103" s="974"/>
      <c r="E103" s="992" t="s">
        <v>526</v>
      </c>
      <c r="F103" s="993"/>
      <c r="G103" s="993"/>
      <c r="H103" s="993"/>
      <c r="I103" s="993"/>
      <c r="J103" s="993"/>
      <c r="K103" s="993"/>
      <c r="L103" s="993"/>
      <c r="M103" s="993"/>
      <c r="N103" s="110"/>
      <c r="O103" s="168"/>
      <c r="P103" s="110"/>
      <c r="Q103" s="168"/>
      <c r="R103" s="110"/>
      <c r="S103" s="168"/>
      <c r="T103" s="110"/>
      <c r="U103" s="168"/>
      <c r="V103" s="110"/>
      <c r="W103" s="168"/>
      <c r="X103" s="169"/>
      <c r="Y103" s="44"/>
      <c r="Z103" s="26"/>
    </row>
    <row r="104" spans="1:26" ht="15" customHeight="1">
      <c r="C104" s="1046" t="s">
        <v>561</v>
      </c>
      <c r="D104" s="1047"/>
      <c r="E104" s="977"/>
      <c r="F104" s="978"/>
      <c r="G104" s="978"/>
      <c r="H104" s="978"/>
      <c r="I104" s="978"/>
      <c r="J104" s="978"/>
      <c r="K104" s="978"/>
      <c r="L104" s="978"/>
      <c r="M104" s="978"/>
      <c r="N104" s="962">
        <v>0</v>
      </c>
      <c r="O104" s="953"/>
      <c r="P104" s="962">
        <v>0</v>
      </c>
      <c r="Q104" s="953"/>
      <c r="R104" s="962">
        <v>0</v>
      </c>
      <c r="S104" s="953"/>
      <c r="T104" s="962">
        <v>0</v>
      </c>
      <c r="U104" s="953"/>
      <c r="V104" s="962">
        <v>0</v>
      </c>
      <c r="W104" s="953"/>
      <c r="X104" s="43">
        <f>SUM(N104+P104+R104+T104+V104)</f>
        <v>0</v>
      </c>
      <c r="Y104" s="44"/>
      <c r="Z104" s="26"/>
    </row>
    <row r="105" spans="1:26" ht="15" customHeight="1">
      <c r="C105" s="1046" t="s">
        <v>547</v>
      </c>
      <c r="D105" s="1047"/>
      <c r="E105" s="977"/>
      <c r="F105" s="978"/>
      <c r="G105" s="978"/>
      <c r="H105" s="978"/>
      <c r="I105" s="978"/>
      <c r="J105" s="978"/>
      <c r="K105" s="978"/>
      <c r="L105" s="978"/>
      <c r="M105" s="978"/>
      <c r="N105" s="962">
        <v>0</v>
      </c>
      <c r="O105" s="953"/>
      <c r="P105" s="962">
        <v>0</v>
      </c>
      <c r="Q105" s="953"/>
      <c r="R105" s="962">
        <v>0</v>
      </c>
      <c r="S105" s="953"/>
      <c r="T105" s="962">
        <v>0</v>
      </c>
      <c r="U105" s="953"/>
      <c r="V105" s="962">
        <v>0</v>
      </c>
      <c r="W105" s="953"/>
      <c r="X105" s="43">
        <f>SUM(N105+P105+R105+T105+V105)</f>
        <v>0</v>
      </c>
      <c r="Y105" s="44"/>
      <c r="Z105" s="26"/>
    </row>
    <row r="106" spans="1:26" ht="15" customHeight="1">
      <c r="C106" s="971" t="s">
        <v>771</v>
      </c>
      <c r="D106" s="972"/>
      <c r="E106" s="977"/>
      <c r="F106" s="978"/>
      <c r="G106" s="978"/>
      <c r="H106" s="978"/>
      <c r="I106" s="978"/>
      <c r="J106" s="978"/>
      <c r="K106" s="978"/>
      <c r="L106" s="978"/>
      <c r="M106" s="978"/>
      <c r="N106" s="962">
        <v>0</v>
      </c>
      <c r="O106" s="953"/>
      <c r="P106" s="962">
        <v>0</v>
      </c>
      <c r="Q106" s="953"/>
      <c r="R106" s="962">
        <v>0</v>
      </c>
      <c r="S106" s="953"/>
      <c r="T106" s="962">
        <v>0</v>
      </c>
      <c r="U106" s="953"/>
      <c r="V106" s="962">
        <v>0</v>
      </c>
      <c r="W106" s="953"/>
      <c r="X106" s="43">
        <f t="shared" ref="X106:X113" si="70">SUM(N106+P106+R106+T106+V106)</f>
        <v>0</v>
      </c>
      <c r="Y106" s="44"/>
      <c r="Z106" s="26"/>
    </row>
    <row r="107" spans="1:26" ht="15" customHeight="1">
      <c r="C107" s="971" t="s">
        <v>771</v>
      </c>
      <c r="D107" s="972"/>
      <c r="E107" s="977"/>
      <c r="F107" s="978"/>
      <c r="G107" s="978"/>
      <c r="H107" s="978"/>
      <c r="I107" s="978"/>
      <c r="J107" s="978"/>
      <c r="K107" s="978"/>
      <c r="L107" s="978"/>
      <c r="M107" s="978"/>
      <c r="N107" s="962">
        <v>0</v>
      </c>
      <c r="O107" s="953"/>
      <c r="P107" s="962">
        <v>0</v>
      </c>
      <c r="Q107" s="953"/>
      <c r="R107" s="962">
        <v>0</v>
      </c>
      <c r="S107" s="953"/>
      <c r="T107" s="962">
        <v>0</v>
      </c>
      <c r="U107" s="953"/>
      <c r="V107" s="962">
        <v>0</v>
      </c>
      <c r="W107" s="953"/>
      <c r="X107" s="43">
        <f t="shared" si="70"/>
        <v>0</v>
      </c>
      <c r="Y107" s="44"/>
      <c r="Z107" s="26"/>
    </row>
    <row r="108" spans="1:26" ht="15" customHeight="1">
      <c r="C108" s="971" t="s">
        <v>771</v>
      </c>
      <c r="D108" s="972"/>
      <c r="E108" s="977"/>
      <c r="F108" s="978"/>
      <c r="G108" s="978"/>
      <c r="H108" s="978"/>
      <c r="I108" s="978"/>
      <c r="J108" s="978"/>
      <c r="K108" s="978"/>
      <c r="L108" s="978"/>
      <c r="M108" s="978"/>
      <c r="N108" s="962">
        <v>0</v>
      </c>
      <c r="O108" s="953"/>
      <c r="P108" s="962">
        <v>0</v>
      </c>
      <c r="Q108" s="953"/>
      <c r="R108" s="962">
        <v>0</v>
      </c>
      <c r="S108" s="953"/>
      <c r="T108" s="962">
        <v>0</v>
      </c>
      <c r="U108" s="953"/>
      <c r="V108" s="962">
        <v>0</v>
      </c>
      <c r="W108" s="953"/>
      <c r="X108" s="43">
        <f t="shared" si="70"/>
        <v>0</v>
      </c>
      <c r="Y108" s="44"/>
      <c r="Z108" s="26"/>
    </row>
    <row r="109" spans="1:26" ht="15" customHeight="1">
      <c r="C109" s="971" t="s">
        <v>771</v>
      </c>
      <c r="D109" s="972"/>
      <c r="E109" s="977"/>
      <c r="F109" s="978"/>
      <c r="G109" s="978"/>
      <c r="H109" s="978"/>
      <c r="I109" s="978"/>
      <c r="J109" s="978"/>
      <c r="K109" s="978"/>
      <c r="L109" s="978"/>
      <c r="M109" s="978"/>
      <c r="N109" s="962">
        <v>0</v>
      </c>
      <c r="O109" s="953"/>
      <c r="P109" s="962">
        <v>0</v>
      </c>
      <c r="Q109" s="953"/>
      <c r="R109" s="962">
        <v>0</v>
      </c>
      <c r="S109" s="953"/>
      <c r="T109" s="962">
        <v>0</v>
      </c>
      <c r="U109" s="953"/>
      <c r="V109" s="962">
        <v>0</v>
      </c>
      <c r="W109" s="953"/>
      <c r="X109" s="43">
        <f t="shared" si="70"/>
        <v>0</v>
      </c>
      <c r="Y109" s="44"/>
      <c r="Z109" s="26"/>
    </row>
    <row r="110" spans="1:26" ht="15" customHeight="1">
      <c r="C110" s="971" t="s">
        <v>771</v>
      </c>
      <c r="D110" s="972"/>
      <c r="E110" s="977"/>
      <c r="F110" s="978"/>
      <c r="G110" s="978"/>
      <c r="H110" s="978"/>
      <c r="I110" s="978"/>
      <c r="J110" s="978"/>
      <c r="K110" s="978"/>
      <c r="L110" s="978"/>
      <c r="M110" s="978"/>
      <c r="N110" s="962">
        <v>0</v>
      </c>
      <c r="O110" s="953"/>
      <c r="P110" s="962">
        <v>0</v>
      </c>
      <c r="Q110" s="953"/>
      <c r="R110" s="962">
        <v>0</v>
      </c>
      <c r="S110" s="953"/>
      <c r="T110" s="962">
        <v>0</v>
      </c>
      <c r="U110" s="953"/>
      <c r="V110" s="962">
        <v>0</v>
      </c>
      <c r="W110" s="953"/>
      <c r="X110" s="43">
        <f t="shared" si="70"/>
        <v>0</v>
      </c>
      <c r="Y110" s="44"/>
      <c r="Z110" s="26"/>
    </row>
    <row r="111" spans="1:26" ht="15" customHeight="1">
      <c r="C111" s="971" t="s">
        <v>771</v>
      </c>
      <c r="D111" s="972"/>
      <c r="E111" s="977"/>
      <c r="F111" s="978"/>
      <c r="G111" s="978"/>
      <c r="H111" s="978"/>
      <c r="I111" s="978"/>
      <c r="J111" s="978"/>
      <c r="K111" s="978"/>
      <c r="L111" s="978"/>
      <c r="M111" s="978"/>
      <c r="N111" s="962">
        <v>0</v>
      </c>
      <c r="O111" s="953"/>
      <c r="P111" s="962">
        <v>0</v>
      </c>
      <c r="Q111" s="953"/>
      <c r="R111" s="962">
        <v>0</v>
      </c>
      <c r="S111" s="953"/>
      <c r="T111" s="962">
        <v>0</v>
      </c>
      <c r="U111" s="953"/>
      <c r="V111" s="962">
        <v>0</v>
      </c>
      <c r="W111" s="953"/>
      <c r="X111" s="43">
        <f t="shared" si="70"/>
        <v>0</v>
      </c>
      <c r="Y111" s="44"/>
      <c r="Z111" s="26"/>
    </row>
    <row r="112" spans="1:26" ht="15" customHeight="1">
      <c r="C112" s="971" t="s">
        <v>771</v>
      </c>
      <c r="D112" s="972"/>
      <c r="E112" s="977"/>
      <c r="F112" s="978"/>
      <c r="G112" s="978"/>
      <c r="H112" s="978"/>
      <c r="I112" s="978"/>
      <c r="J112" s="978"/>
      <c r="K112" s="978"/>
      <c r="L112" s="978"/>
      <c r="M112" s="978"/>
      <c r="N112" s="962">
        <v>0</v>
      </c>
      <c r="O112" s="953"/>
      <c r="P112" s="962">
        <v>0</v>
      </c>
      <c r="Q112" s="953"/>
      <c r="R112" s="962">
        <v>0</v>
      </c>
      <c r="S112" s="953"/>
      <c r="T112" s="962">
        <v>0</v>
      </c>
      <c r="U112" s="953"/>
      <c r="V112" s="962">
        <v>0</v>
      </c>
      <c r="W112" s="953"/>
      <c r="X112" s="43">
        <f t="shared" si="70"/>
        <v>0</v>
      </c>
      <c r="Y112" s="44"/>
      <c r="Z112" s="26"/>
    </row>
    <row r="113" spans="1:34" ht="15" customHeight="1" thickBot="1">
      <c r="C113" s="971" t="s">
        <v>771</v>
      </c>
      <c r="D113" s="972"/>
      <c r="E113" s="977"/>
      <c r="F113" s="978"/>
      <c r="G113" s="978"/>
      <c r="H113" s="978"/>
      <c r="I113" s="978"/>
      <c r="J113" s="978"/>
      <c r="K113" s="978"/>
      <c r="L113" s="978"/>
      <c r="M113" s="978"/>
      <c r="N113" s="962">
        <v>0</v>
      </c>
      <c r="O113" s="953"/>
      <c r="P113" s="962">
        <v>0</v>
      </c>
      <c r="Q113" s="953"/>
      <c r="R113" s="962">
        <v>0</v>
      </c>
      <c r="S113" s="953"/>
      <c r="T113" s="962">
        <v>0</v>
      </c>
      <c r="U113" s="953"/>
      <c r="V113" s="962">
        <v>0</v>
      </c>
      <c r="W113" s="953"/>
      <c r="X113" s="43">
        <f t="shared" si="70"/>
        <v>0</v>
      </c>
      <c r="Y113" s="44"/>
      <c r="Z113" s="26"/>
    </row>
    <row r="114" spans="1:34" ht="15" customHeight="1">
      <c r="A114" s="969" t="s">
        <v>400</v>
      </c>
      <c r="C114" s="158"/>
      <c r="D114" s="191"/>
      <c r="E114" s="994"/>
      <c r="F114" s="994"/>
      <c r="G114" s="995"/>
      <c r="H114" s="996" t="s">
        <v>604</v>
      </c>
      <c r="I114" s="997"/>
      <c r="J114" s="997"/>
      <c r="K114" s="997"/>
      <c r="L114" s="997"/>
      <c r="M114" s="998"/>
      <c r="N114" s="960">
        <f>SUM(N104:N113)</f>
        <v>0</v>
      </c>
      <c r="O114" s="961"/>
      <c r="P114" s="960">
        <f>SUM(P104:P113)</f>
        <v>0</v>
      </c>
      <c r="Q114" s="961"/>
      <c r="R114" s="960">
        <f>SUM(R104:R113)</f>
        <v>0</v>
      </c>
      <c r="S114" s="961"/>
      <c r="T114" s="960">
        <f>SUM(T104:T113)</f>
        <v>0</v>
      </c>
      <c r="U114" s="961"/>
      <c r="V114" s="960">
        <f>SUM(V104:V113)</f>
        <v>0</v>
      </c>
      <c r="W114" s="961"/>
      <c r="X114" s="286">
        <f>SUM(X104:X113)</f>
        <v>0</v>
      </c>
      <c r="Y114" s="44"/>
      <c r="Z114" s="202">
        <f>N114+P114+R114+T114+V114</f>
        <v>0</v>
      </c>
      <c r="AB114" s="1075" t="s">
        <v>76</v>
      </c>
      <c r="AC114" s="1076"/>
      <c r="AD114" s="1076"/>
      <c r="AE114" s="1076"/>
      <c r="AF114" s="1076"/>
      <c r="AG114" s="1076"/>
      <c r="AH114" s="673"/>
    </row>
    <row r="115" spans="1:34" s="12" customFormat="1" ht="15" customHeight="1">
      <c r="A115" s="970"/>
      <c r="B115" s="80"/>
      <c r="C115" s="1001" t="s">
        <v>201</v>
      </c>
      <c r="D115" s="948"/>
      <c r="E115" s="999"/>
      <c r="F115" s="978"/>
      <c r="G115" s="978"/>
      <c r="H115" s="978"/>
      <c r="I115" s="978"/>
      <c r="J115" s="978"/>
      <c r="K115" s="978"/>
      <c r="L115" s="978"/>
      <c r="M115" s="978"/>
      <c r="N115" s="77"/>
      <c r="O115" s="81"/>
      <c r="P115" s="59"/>
      <c r="Q115" s="81"/>
      <c r="R115" s="59"/>
      <c r="S115" s="81"/>
      <c r="T115" s="59"/>
      <c r="U115" s="81"/>
      <c r="V115" s="59"/>
      <c r="W115" s="81"/>
      <c r="X115" s="62"/>
      <c r="Y115" s="15"/>
      <c r="Z115" s="26"/>
      <c r="AB115" s="674" t="s">
        <v>74</v>
      </c>
      <c r="AC115" s="675" t="s">
        <v>501</v>
      </c>
      <c r="AD115" s="675" t="s">
        <v>502</v>
      </c>
      <c r="AE115" s="675" t="s">
        <v>503</v>
      </c>
      <c r="AF115" s="675" t="s">
        <v>578</v>
      </c>
      <c r="AG115" s="676" t="s">
        <v>579</v>
      </c>
      <c r="AH115" s="677" t="s">
        <v>744</v>
      </c>
    </row>
    <row r="116" spans="1:34" s="12" customFormat="1" ht="15" customHeight="1">
      <c r="A116" s="25"/>
      <c r="B116" s="25">
        <v>1</v>
      </c>
      <c r="C116" s="975"/>
      <c r="D116" s="976"/>
      <c r="E116" s="1000"/>
      <c r="F116" s="978"/>
      <c r="G116" s="978"/>
      <c r="H116" s="978"/>
      <c r="I116" s="978"/>
      <c r="J116" s="978"/>
      <c r="K116" s="978"/>
      <c r="L116" s="978"/>
      <c r="M116" s="978"/>
      <c r="N116" s="962">
        <v>0</v>
      </c>
      <c r="O116" s="953"/>
      <c r="P116" s="962">
        <v>0</v>
      </c>
      <c r="Q116" s="953"/>
      <c r="R116" s="962">
        <v>0</v>
      </c>
      <c r="S116" s="953"/>
      <c r="T116" s="962">
        <v>0</v>
      </c>
      <c r="U116" s="953"/>
      <c r="V116" s="962">
        <v>0</v>
      </c>
      <c r="W116" s="953"/>
      <c r="X116" s="43">
        <f>SUM(N116+P116+R116+T116+V116)</f>
        <v>0</v>
      </c>
      <c r="Y116" s="15"/>
      <c r="Z116" s="26"/>
      <c r="AB116" s="678">
        <f>C116</f>
        <v>0</v>
      </c>
      <c r="AC116" s="679">
        <f>N116+N156</f>
        <v>0</v>
      </c>
      <c r="AD116" s="679">
        <f>P116+P156</f>
        <v>0</v>
      </c>
      <c r="AE116" s="679">
        <f>R116+R156</f>
        <v>0</v>
      </c>
      <c r="AF116" s="679">
        <f>T116+T156</f>
        <v>0</v>
      </c>
      <c r="AG116" s="680">
        <f>V116+V156</f>
        <v>0</v>
      </c>
      <c r="AH116" s="681">
        <f>AC116+AD116+AE116+AF116+AG116</f>
        <v>0</v>
      </c>
    </row>
    <row r="117" spans="1:34" s="12" customFormat="1" ht="15" customHeight="1">
      <c r="A117" s="25"/>
      <c r="B117" s="25">
        <v>2</v>
      </c>
      <c r="C117" s="975"/>
      <c r="D117" s="976"/>
      <c r="E117" s="1000"/>
      <c r="F117" s="978"/>
      <c r="G117" s="978"/>
      <c r="H117" s="978"/>
      <c r="I117" s="978"/>
      <c r="J117" s="978"/>
      <c r="K117" s="978"/>
      <c r="L117" s="978"/>
      <c r="M117" s="978"/>
      <c r="N117" s="962">
        <v>0</v>
      </c>
      <c r="O117" s="953"/>
      <c r="P117" s="962">
        <v>0</v>
      </c>
      <c r="Q117" s="953"/>
      <c r="R117" s="962">
        <v>0</v>
      </c>
      <c r="S117" s="953"/>
      <c r="T117" s="962">
        <v>0</v>
      </c>
      <c r="U117" s="953"/>
      <c r="V117" s="962">
        <v>0</v>
      </c>
      <c r="W117" s="953"/>
      <c r="X117" s="43">
        <f>SUM(N117+P117+R117+T117+V117)</f>
        <v>0</v>
      </c>
      <c r="Y117" s="15"/>
      <c r="Z117" s="26"/>
      <c r="AB117" s="682">
        <f>C117</f>
        <v>0</v>
      </c>
      <c r="AC117" s="683">
        <f>N117+N157</f>
        <v>0</v>
      </c>
      <c r="AD117" s="683">
        <f>P117+P157</f>
        <v>0</v>
      </c>
      <c r="AE117" s="683">
        <f>R117+R157</f>
        <v>0</v>
      </c>
      <c r="AF117" s="683">
        <f>T117+T157</f>
        <v>0</v>
      </c>
      <c r="AG117" s="684">
        <f>V117+V157</f>
        <v>0</v>
      </c>
      <c r="AH117" s="681">
        <f>AC117+AD117+AE117+AF117+AG117</f>
        <v>0</v>
      </c>
    </row>
    <row r="118" spans="1:34" s="12" customFormat="1" ht="15" customHeight="1">
      <c r="A118" s="25"/>
      <c r="B118" s="25">
        <v>3</v>
      </c>
      <c r="C118" s="975"/>
      <c r="D118" s="976"/>
      <c r="E118" s="1000"/>
      <c r="F118" s="978"/>
      <c r="G118" s="978"/>
      <c r="H118" s="978"/>
      <c r="I118" s="978"/>
      <c r="J118" s="978"/>
      <c r="K118" s="978"/>
      <c r="L118" s="978"/>
      <c r="M118" s="978"/>
      <c r="N118" s="962">
        <v>0</v>
      </c>
      <c r="O118" s="953"/>
      <c r="P118" s="962">
        <v>0</v>
      </c>
      <c r="Q118" s="953"/>
      <c r="R118" s="962">
        <v>0</v>
      </c>
      <c r="S118" s="953"/>
      <c r="T118" s="962">
        <v>0</v>
      </c>
      <c r="U118" s="953"/>
      <c r="V118" s="962">
        <v>0</v>
      </c>
      <c r="W118" s="953"/>
      <c r="X118" s="43">
        <f>SUM(N118+P118+R118+T118+V118)</f>
        <v>0</v>
      </c>
      <c r="Y118" s="15"/>
      <c r="Z118" s="26"/>
      <c r="AB118" s="682">
        <f>C118</f>
        <v>0</v>
      </c>
      <c r="AC118" s="683">
        <f>N118+N158</f>
        <v>0</v>
      </c>
      <c r="AD118" s="683">
        <f>P118+P158</f>
        <v>0</v>
      </c>
      <c r="AE118" s="683">
        <f>R118+R158</f>
        <v>0</v>
      </c>
      <c r="AF118" s="683">
        <f>T118+T158</f>
        <v>0</v>
      </c>
      <c r="AG118" s="684">
        <f>V118+V158</f>
        <v>0</v>
      </c>
      <c r="AH118" s="681">
        <f>AC118+AD118+AE118+AF118+AG118</f>
        <v>0</v>
      </c>
    </row>
    <row r="119" spans="1:34" s="12" customFormat="1" ht="15" customHeight="1">
      <c r="A119" s="25"/>
      <c r="B119" s="25">
        <v>4</v>
      </c>
      <c r="C119" s="975"/>
      <c r="D119" s="976"/>
      <c r="E119" s="977"/>
      <c r="F119" s="978"/>
      <c r="G119" s="978"/>
      <c r="H119" s="978"/>
      <c r="I119" s="978"/>
      <c r="J119" s="978"/>
      <c r="K119" s="978"/>
      <c r="L119" s="978"/>
      <c r="M119" s="978"/>
      <c r="N119" s="963">
        <v>0</v>
      </c>
      <c r="O119" s="964"/>
      <c r="P119" s="963">
        <v>0</v>
      </c>
      <c r="Q119" s="964"/>
      <c r="R119" s="963">
        <v>0</v>
      </c>
      <c r="S119" s="964"/>
      <c r="T119" s="963">
        <v>0</v>
      </c>
      <c r="U119" s="964"/>
      <c r="V119" s="963">
        <v>0</v>
      </c>
      <c r="W119" s="964"/>
      <c r="X119" s="43">
        <f>SUM(N119+P119+R119+T119+V119)</f>
        <v>0</v>
      </c>
      <c r="Y119" s="15"/>
      <c r="Z119" s="26"/>
      <c r="AB119" s="685">
        <f>C119</f>
        <v>0</v>
      </c>
      <c r="AC119" s="686">
        <f>N119+N159</f>
        <v>0</v>
      </c>
      <c r="AD119" s="686">
        <f>P119+P159</f>
        <v>0</v>
      </c>
      <c r="AE119" s="686">
        <f>R119+R159</f>
        <v>0</v>
      </c>
      <c r="AF119" s="686">
        <f>T119+T159</f>
        <v>0</v>
      </c>
      <c r="AG119" s="687">
        <f>V119+V159</f>
        <v>0</v>
      </c>
      <c r="AH119" s="681">
        <f>AC119+AD119+AE119+AF119+AG119</f>
        <v>0</v>
      </c>
    </row>
    <row r="120" spans="1:34" s="12" customFormat="1" ht="15" customHeight="1" thickBot="1">
      <c r="A120" s="25"/>
      <c r="B120" s="25"/>
      <c r="C120" s="1080"/>
      <c r="D120" s="1022"/>
      <c r="E120" s="1022"/>
      <c r="F120" s="1022"/>
      <c r="G120" s="1022"/>
      <c r="H120" s="1022"/>
      <c r="I120" s="1022"/>
      <c r="J120" s="1016" t="s">
        <v>608</v>
      </c>
      <c r="K120" s="1017"/>
      <c r="L120" s="1017"/>
      <c r="M120" s="1017"/>
      <c r="N120" s="960">
        <f>SUM(N116:N119)</f>
        <v>0</v>
      </c>
      <c r="O120" s="961"/>
      <c r="P120" s="960">
        <f>SUM(P116:P119)</f>
        <v>0</v>
      </c>
      <c r="Q120" s="961"/>
      <c r="R120" s="960">
        <f>SUM(R116:R119)</f>
        <v>0</v>
      </c>
      <c r="S120" s="961"/>
      <c r="T120" s="960">
        <f>SUM(T116:T119)</f>
        <v>0</v>
      </c>
      <c r="U120" s="961"/>
      <c r="V120" s="960">
        <f>SUM(V116:V119)</f>
        <v>0</v>
      </c>
      <c r="W120" s="961"/>
      <c r="X120" s="286">
        <f>SUM(X116:X119)</f>
        <v>0</v>
      </c>
      <c r="Y120" s="15"/>
      <c r="Z120" s="202">
        <f>N120+P120+R120+T120+V120</f>
        <v>0</v>
      </c>
      <c r="AB120" s="688" t="s">
        <v>75</v>
      </c>
      <c r="AC120" s="689">
        <f t="shared" ref="AC120:AH120" si="71">SUM(AC116:AC119)</f>
        <v>0</v>
      </c>
      <c r="AD120" s="689">
        <f t="shared" si="71"/>
        <v>0</v>
      </c>
      <c r="AE120" s="689">
        <f t="shared" si="71"/>
        <v>0</v>
      </c>
      <c r="AF120" s="689">
        <f t="shared" si="71"/>
        <v>0</v>
      </c>
      <c r="AG120" s="690">
        <f t="shared" si="71"/>
        <v>0</v>
      </c>
      <c r="AH120" s="691">
        <f t="shared" si="71"/>
        <v>0</v>
      </c>
    </row>
    <row r="121" spans="1:34" s="55" customFormat="1" ht="15" customHeight="1">
      <c r="A121" s="140"/>
      <c r="B121" s="140"/>
      <c r="C121" s="86"/>
      <c r="D121" s="87"/>
      <c r="E121" s="87"/>
      <c r="F121" s="87"/>
      <c r="G121" s="87"/>
      <c r="H121" s="87"/>
      <c r="I121" s="87"/>
      <c r="J121" s="87"/>
      <c r="K121" s="87"/>
      <c r="L121" s="87"/>
      <c r="M121" s="65" t="s">
        <v>772</v>
      </c>
      <c r="N121" s="958">
        <f>SUM(N114+N120)</f>
        <v>0</v>
      </c>
      <c r="O121" s="968"/>
      <c r="P121" s="958">
        <f>SUM(P114+P120)</f>
        <v>0</v>
      </c>
      <c r="Q121" s="968"/>
      <c r="R121" s="958">
        <f>SUM(R114+R120)</f>
        <v>0</v>
      </c>
      <c r="S121" s="968"/>
      <c r="T121" s="958">
        <f>SUM(T114+T120)</f>
        <v>0</v>
      </c>
      <c r="U121" s="968"/>
      <c r="V121" s="958">
        <f>SUM(V114+V120)</f>
        <v>0</v>
      </c>
      <c r="W121" s="968"/>
      <c r="X121" s="176">
        <f>SUM(X114+X120)</f>
        <v>0</v>
      </c>
      <c r="Y121" s="88"/>
      <c r="Z121" s="139">
        <f>SUM(N121+P121+R121+T121+V121)</f>
        <v>0</v>
      </c>
    </row>
    <row r="122" spans="1:34" ht="15" customHeight="1">
      <c r="A122" s="25">
        <v>4000</v>
      </c>
      <c r="B122" s="25"/>
      <c r="C122" s="973" t="s">
        <v>208</v>
      </c>
      <c r="D122" s="974"/>
      <c r="E122" s="992" t="s">
        <v>526</v>
      </c>
      <c r="F122" s="993"/>
      <c r="G122" s="993"/>
      <c r="H122" s="993"/>
      <c r="I122" s="993"/>
      <c r="J122" s="993"/>
      <c r="K122" s="993"/>
      <c r="L122" s="993"/>
      <c r="M122" s="993"/>
      <c r="N122" s="59"/>
      <c r="O122" s="81"/>
      <c r="P122" s="59"/>
      <c r="Q122" s="81"/>
      <c r="R122" s="59"/>
      <c r="S122" s="81"/>
      <c r="T122" s="59"/>
      <c r="U122" s="81"/>
      <c r="V122" s="59"/>
      <c r="W122" s="81"/>
      <c r="X122" s="62"/>
      <c r="Y122" s="39"/>
      <c r="Z122" s="26"/>
    </row>
    <row r="123" spans="1:34" ht="15" customHeight="1">
      <c r="C123" s="971" t="s">
        <v>69</v>
      </c>
      <c r="D123" s="972"/>
      <c r="E123" s="977"/>
      <c r="F123" s="978"/>
      <c r="G123" s="978"/>
      <c r="H123" s="978"/>
      <c r="I123" s="978"/>
      <c r="J123" s="978"/>
      <c r="K123" s="978"/>
      <c r="L123" s="978"/>
      <c r="M123" s="978"/>
      <c r="N123" s="962">
        <v>0</v>
      </c>
      <c r="O123" s="953"/>
      <c r="P123" s="962">
        <v>0</v>
      </c>
      <c r="Q123" s="953"/>
      <c r="R123" s="962">
        <v>0</v>
      </c>
      <c r="S123" s="953"/>
      <c r="T123" s="962">
        <v>0</v>
      </c>
      <c r="U123" s="953"/>
      <c r="V123" s="962">
        <v>0</v>
      </c>
      <c r="W123" s="953"/>
      <c r="X123" s="43">
        <f>SUM(N123+P123+R123+T123+V123)</f>
        <v>0</v>
      </c>
      <c r="Y123" s="39"/>
      <c r="Z123" s="26"/>
      <c r="AC123" s="89"/>
    </row>
    <row r="124" spans="1:34" ht="15" customHeight="1">
      <c r="C124" s="971" t="s">
        <v>69</v>
      </c>
      <c r="D124" s="972"/>
      <c r="E124" s="977"/>
      <c r="F124" s="978"/>
      <c r="G124" s="978"/>
      <c r="H124" s="978"/>
      <c r="I124" s="978"/>
      <c r="J124" s="978"/>
      <c r="K124" s="978"/>
      <c r="L124" s="978"/>
      <c r="M124" s="978"/>
      <c r="N124" s="962">
        <v>0</v>
      </c>
      <c r="O124" s="953"/>
      <c r="P124" s="962">
        <v>0</v>
      </c>
      <c r="Q124" s="953"/>
      <c r="R124" s="962">
        <v>0</v>
      </c>
      <c r="S124" s="953"/>
      <c r="T124" s="962">
        <v>0</v>
      </c>
      <c r="U124" s="953"/>
      <c r="V124" s="962">
        <v>0</v>
      </c>
      <c r="W124" s="953"/>
      <c r="X124" s="43">
        <f>SUM(N124+P124+R124+T124+V124)</f>
        <v>0</v>
      </c>
      <c r="Y124" s="39"/>
      <c r="Z124" s="26"/>
      <c r="AC124" s="89"/>
    </row>
    <row r="125" spans="1:34" ht="15" customHeight="1">
      <c r="C125" s="971" t="s">
        <v>69</v>
      </c>
      <c r="D125" s="972"/>
      <c r="E125" s="977"/>
      <c r="F125" s="978"/>
      <c r="G125" s="978"/>
      <c r="H125" s="978"/>
      <c r="I125" s="978"/>
      <c r="J125" s="978"/>
      <c r="K125" s="978"/>
      <c r="L125" s="978"/>
      <c r="M125" s="978"/>
      <c r="N125" s="962">
        <v>0</v>
      </c>
      <c r="O125" s="953"/>
      <c r="P125" s="962">
        <v>0</v>
      </c>
      <c r="Q125" s="953"/>
      <c r="R125" s="962">
        <v>0</v>
      </c>
      <c r="S125" s="953"/>
      <c r="T125" s="962">
        <v>0</v>
      </c>
      <c r="U125" s="953"/>
      <c r="V125" s="962">
        <v>0</v>
      </c>
      <c r="W125" s="953"/>
      <c r="X125" s="43">
        <f t="shared" ref="X125:X130" si="72">SUM(N125+P125+R125+T125+V125)</f>
        <v>0</v>
      </c>
      <c r="Y125" s="39"/>
      <c r="Z125" s="26"/>
      <c r="AC125" s="89"/>
    </row>
    <row r="126" spans="1:34" ht="15" customHeight="1">
      <c r="C126" s="971" t="s">
        <v>69</v>
      </c>
      <c r="D126" s="972"/>
      <c r="E126" s="977"/>
      <c r="F126" s="978"/>
      <c r="G126" s="978"/>
      <c r="H126" s="978"/>
      <c r="I126" s="978"/>
      <c r="J126" s="978"/>
      <c r="K126" s="978"/>
      <c r="L126" s="978"/>
      <c r="M126" s="978"/>
      <c r="N126" s="962">
        <v>0</v>
      </c>
      <c r="O126" s="953"/>
      <c r="P126" s="962">
        <v>0</v>
      </c>
      <c r="Q126" s="953"/>
      <c r="R126" s="962">
        <v>0</v>
      </c>
      <c r="S126" s="953"/>
      <c r="T126" s="962">
        <v>0</v>
      </c>
      <c r="U126" s="953"/>
      <c r="V126" s="962">
        <v>0</v>
      </c>
      <c r="W126" s="953"/>
      <c r="X126" s="43">
        <f t="shared" si="72"/>
        <v>0</v>
      </c>
      <c r="Y126" s="39"/>
      <c r="Z126" s="26"/>
      <c r="AC126" s="89"/>
    </row>
    <row r="127" spans="1:34" ht="15" customHeight="1">
      <c r="C127" s="971" t="s">
        <v>69</v>
      </c>
      <c r="D127" s="972"/>
      <c r="E127" s="977"/>
      <c r="F127" s="978"/>
      <c r="G127" s="978"/>
      <c r="H127" s="978"/>
      <c r="I127" s="978"/>
      <c r="J127" s="978"/>
      <c r="K127" s="978"/>
      <c r="L127" s="978"/>
      <c r="M127" s="978"/>
      <c r="N127" s="962">
        <v>0</v>
      </c>
      <c r="O127" s="953"/>
      <c r="P127" s="962">
        <v>0</v>
      </c>
      <c r="Q127" s="953"/>
      <c r="R127" s="962">
        <v>0</v>
      </c>
      <c r="S127" s="953"/>
      <c r="T127" s="962">
        <v>0</v>
      </c>
      <c r="U127" s="953"/>
      <c r="V127" s="962">
        <v>0</v>
      </c>
      <c r="W127" s="953"/>
      <c r="X127" s="43">
        <f t="shared" si="72"/>
        <v>0</v>
      </c>
      <c r="Y127" s="39"/>
      <c r="Z127" s="26"/>
      <c r="AC127" s="89"/>
    </row>
    <row r="128" spans="1:34" ht="15" customHeight="1">
      <c r="C128" s="971" t="s">
        <v>69</v>
      </c>
      <c r="D128" s="972"/>
      <c r="E128" s="977"/>
      <c r="F128" s="978"/>
      <c r="G128" s="978"/>
      <c r="H128" s="978"/>
      <c r="I128" s="978"/>
      <c r="J128" s="978"/>
      <c r="K128" s="978"/>
      <c r="L128" s="978"/>
      <c r="M128" s="978"/>
      <c r="N128" s="962">
        <v>0</v>
      </c>
      <c r="O128" s="953"/>
      <c r="P128" s="962">
        <v>0</v>
      </c>
      <c r="Q128" s="953"/>
      <c r="R128" s="962">
        <v>0</v>
      </c>
      <c r="S128" s="953"/>
      <c r="T128" s="962">
        <v>0</v>
      </c>
      <c r="U128" s="953"/>
      <c r="V128" s="962">
        <v>0</v>
      </c>
      <c r="W128" s="953"/>
      <c r="X128" s="43">
        <f t="shared" si="72"/>
        <v>0</v>
      </c>
      <c r="Y128" s="39"/>
      <c r="Z128" s="26"/>
      <c r="AC128" s="89"/>
    </row>
    <row r="129" spans="1:29" ht="15" customHeight="1">
      <c r="C129" s="971" t="s">
        <v>69</v>
      </c>
      <c r="D129" s="972"/>
      <c r="E129" s="977"/>
      <c r="F129" s="978"/>
      <c r="G129" s="978"/>
      <c r="H129" s="978"/>
      <c r="I129" s="978"/>
      <c r="J129" s="978"/>
      <c r="K129" s="978"/>
      <c r="L129" s="978"/>
      <c r="M129" s="978"/>
      <c r="N129" s="962">
        <v>0</v>
      </c>
      <c r="O129" s="953"/>
      <c r="P129" s="962">
        <v>0</v>
      </c>
      <c r="Q129" s="953"/>
      <c r="R129" s="962">
        <v>0</v>
      </c>
      <c r="S129" s="953"/>
      <c r="T129" s="962">
        <v>0</v>
      </c>
      <c r="U129" s="953"/>
      <c r="V129" s="962">
        <v>0</v>
      </c>
      <c r="W129" s="953"/>
      <c r="X129" s="43">
        <f t="shared" si="72"/>
        <v>0</v>
      </c>
      <c r="Y129" s="39"/>
      <c r="Z129" s="26"/>
      <c r="AC129" s="89"/>
    </row>
    <row r="130" spans="1:29" ht="15" customHeight="1">
      <c r="C130" s="971" t="s">
        <v>69</v>
      </c>
      <c r="D130" s="972"/>
      <c r="E130" s="1014"/>
      <c r="F130" s="1015"/>
      <c r="G130" s="1015"/>
      <c r="H130" s="1015"/>
      <c r="I130" s="1015"/>
      <c r="J130" s="1015"/>
      <c r="K130" s="1015"/>
      <c r="L130" s="1015"/>
      <c r="M130" s="1015"/>
      <c r="N130" s="962">
        <v>0</v>
      </c>
      <c r="O130" s="953"/>
      <c r="P130" s="962">
        <v>0</v>
      </c>
      <c r="Q130" s="953"/>
      <c r="R130" s="962">
        <v>0</v>
      </c>
      <c r="S130" s="953"/>
      <c r="T130" s="962">
        <v>0</v>
      </c>
      <c r="U130" s="953"/>
      <c r="V130" s="962">
        <v>0</v>
      </c>
      <c r="W130" s="953"/>
      <c r="X130" s="43">
        <f t="shared" si="72"/>
        <v>0</v>
      </c>
      <c r="Y130" s="39"/>
      <c r="Z130" s="26"/>
      <c r="AC130" s="89"/>
    </row>
    <row r="131" spans="1:29" s="55" customFormat="1" ht="16.5" customHeight="1">
      <c r="A131" s="140"/>
      <c r="B131" s="140"/>
      <c r="C131" s="86"/>
      <c r="D131" s="87"/>
      <c r="E131" s="87"/>
      <c r="F131" s="87"/>
      <c r="G131" s="87"/>
      <c r="H131" s="87"/>
      <c r="I131" s="87"/>
      <c r="J131" s="87"/>
      <c r="K131" s="87"/>
      <c r="L131" s="87"/>
      <c r="M131" s="65" t="s">
        <v>209</v>
      </c>
      <c r="N131" s="958">
        <f>SUM(N123:N130)</f>
        <v>0</v>
      </c>
      <c r="O131" s="968"/>
      <c r="P131" s="958">
        <f>SUM(P123:P130)</f>
        <v>0</v>
      </c>
      <c r="Q131" s="968"/>
      <c r="R131" s="958">
        <f>SUM(R123:R130)</f>
        <v>0</v>
      </c>
      <c r="S131" s="968"/>
      <c r="T131" s="958">
        <f>SUM(T123:T130)</f>
        <v>0</v>
      </c>
      <c r="U131" s="968"/>
      <c r="V131" s="958">
        <f>SUM(V123:V130)</f>
        <v>0</v>
      </c>
      <c r="W131" s="968"/>
      <c r="X131" s="176">
        <f>SUM(X123:X130)</f>
        <v>0</v>
      </c>
      <c r="Y131" s="88"/>
      <c r="Z131" s="139">
        <f>SUM(N131+P131+R131+T131+V131)</f>
        <v>0</v>
      </c>
      <c r="AC131" s="89"/>
    </row>
    <row r="132" spans="1:29" ht="15" customHeight="1">
      <c r="C132" s="82"/>
      <c r="D132" s="83"/>
      <c r="E132" s="1011"/>
      <c r="F132" s="991"/>
      <c r="G132" s="991"/>
      <c r="H132" s="991"/>
      <c r="I132" s="991"/>
      <c r="J132" s="991"/>
      <c r="K132" s="991"/>
      <c r="L132" s="991"/>
      <c r="M132" s="991"/>
      <c r="N132" s="90"/>
      <c r="O132" s="91"/>
      <c r="P132" s="90"/>
      <c r="Q132" s="91"/>
      <c r="R132" s="90"/>
      <c r="S132" s="91"/>
      <c r="T132" s="90"/>
      <c r="U132" s="91"/>
      <c r="V132" s="90"/>
      <c r="W132" s="91"/>
      <c r="X132" s="48"/>
      <c r="Y132" s="44"/>
      <c r="Z132" s="26"/>
      <c r="AC132" s="89"/>
    </row>
    <row r="133" spans="1:29" ht="15" customHeight="1">
      <c r="C133" s="92" t="s">
        <v>185</v>
      </c>
      <c r="D133" s="93"/>
      <c r="E133" s="93"/>
      <c r="F133" s="93"/>
      <c r="G133" s="93"/>
      <c r="H133" s="93"/>
      <c r="I133" s="93"/>
      <c r="J133" s="93"/>
      <c r="K133" s="93"/>
      <c r="L133" s="93"/>
      <c r="M133" s="94"/>
      <c r="N133" s="1070">
        <f>N131+N121+N102+N72</f>
        <v>0</v>
      </c>
      <c r="O133" s="1071"/>
      <c r="P133" s="1070">
        <f>P131+P121+P102+P72</f>
        <v>0</v>
      </c>
      <c r="Q133" s="1071"/>
      <c r="R133" s="1070">
        <f>R131+R121+R102+R72</f>
        <v>0</v>
      </c>
      <c r="S133" s="1071"/>
      <c r="T133" s="1070">
        <f>T131+T121+T102+T72</f>
        <v>0</v>
      </c>
      <c r="U133" s="1071"/>
      <c r="V133" s="1070">
        <f>V131+V121+V102+V72</f>
        <v>0</v>
      </c>
      <c r="W133" s="1071"/>
      <c r="X133" s="179">
        <f>X131+X121+X102+X72</f>
        <v>0</v>
      </c>
      <c r="Y133" s="15"/>
      <c r="Z133" s="138">
        <f>SUM(N133+P133+R133+T133+V133)</f>
        <v>0</v>
      </c>
      <c r="AC133" s="89"/>
    </row>
    <row r="134" spans="1:29" ht="15" customHeight="1">
      <c r="C134" s="95"/>
      <c r="D134" s="96"/>
      <c r="E134" s="990"/>
      <c r="F134" s="991"/>
      <c r="G134" s="991"/>
      <c r="H134" s="991"/>
      <c r="I134" s="991"/>
      <c r="J134" s="991"/>
      <c r="K134" s="991"/>
      <c r="L134" s="991"/>
      <c r="M134" s="991"/>
      <c r="N134" s="97"/>
      <c r="O134" s="99"/>
      <c r="P134" s="98"/>
      <c r="Q134" s="99"/>
      <c r="R134" s="98"/>
      <c r="S134" s="99"/>
      <c r="T134" s="98"/>
      <c r="U134" s="99"/>
      <c r="V134" s="98"/>
      <c r="W134" s="99"/>
      <c r="X134" s="100"/>
      <c r="Y134" s="15"/>
      <c r="Z134" s="26"/>
      <c r="AC134" s="89"/>
    </row>
    <row r="135" spans="1:29" s="55" customFormat="1" ht="15" customHeight="1">
      <c r="A135" s="140"/>
      <c r="B135" s="140"/>
      <c r="C135" s="101" t="s">
        <v>133</v>
      </c>
      <c r="D135" s="102"/>
      <c r="E135" s="103"/>
      <c r="F135" s="103"/>
      <c r="G135" s="103"/>
      <c r="H135" s="93"/>
      <c r="I135" s="1003" t="s">
        <v>495</v>
      </c>
      <c r="J135" s="991"/>
      <c r="K135" s="991"/>
      <c r="L135" s="991"/>
      <c r="M135" s="414">
        <f>VLOOKUP(I135,F_A,2,0)</f>
        <v>0.495</v>
      </c>
      <c r="N135" s="1070">
        <f>N133*M135</f>
        <v>0</v>
      </c>
      <c r="O135" s="1071"/>
      <c r="P135" s="1070">
        <f>P133*M135</f>
        <v>0</v>
      </c>
      <c r="Q135" s="1071"/>
      <c r="R135" s="1070">
        <f>R133*M135</f>
        <v>0</v>
      </c>
      <c r="S135" s="1071"/>
      <c r="T135" s="1070">
        <f>T133*M135</f>
        <v>0</v>
      </c>
      <c r="U135" s="1071"/>
      <c r="V135" s="1070">
        <f>V133*M135</f>
        <v>0</v>
      </c>
      <c r="W135" s="1071"/>
      <c r="X135" s="179">
        <f>X133*M135</f>
        <v>0</v>
      </c>
      <c r="Y135" s="76"/>
      <c r="Z135" s="139">
        <f>SUM(N135+P135+R135+T135+V135)</f>
        <v>0</v>
      </c>
    </row>
    <row r="136" spans="1:29" s="55" customFormat="1" ht="17.25" customHeight="1">
      <c r="A136" s="140"/>
      <c r="B136" s="140"/>
      <c r="C136" s="1006" t="s">
        <v>606</v>
      </c>
      <c r="D136" s="993"/>
      <c r="E136" s="993"/>
      <c r="F136" s="993"/>
      <c r="G136" s="993"/>
      <c r="H136" s="993"/>
      <c r="I136" s="993"/>
      <c r="J136" s="57"/>
      <c r="K136" s="57"/>
      <c r="L136" s="57"/>
      <c r="M136" s="159"/>
      <c r="N136" s="166"/>
      <c r="O136" s="160"/>
      <c r="P136" s="188"/>
      <c r="Q136" s="178"/>
      <c r="R136" s="56"/>
      <c r="S136" s="160"/>
      <c r="T136" s="188"/>
      <c r="U136" s="160"/>
      <c r="V136" s="188"/>
      <c r="W136" s="160"/>
      <c r="X136" s="62"/>
      <c r="Y136" s="76"/>
      <c r="Z136" s="139"/>
    </row>
    <row r="137" spans="1:29" s="55" customFormat="1" ht="24" customHeight="1">
      <c r="A137" s="141">
        <v>1000</v>
      </c>
      <c r="B137" s="140"/>
      <c r="C137" s="144" t="s">
        <v>520</v>
      </c>
      <c r="D137" s="145" t="s">
        <v>607</v>
      </c>
      <c r="E137" s="1077"/>
      <c r="F137" s="948"/>
      <c r="G137" s="948"/>
      <c r="H137" s="948"/>
      <c r="I137" s="948"/>
      <c r="J137" s="948"/>
      <c r="K137" s="192" t="s">
        <v>524</v>
      </c>
      <c r="L137" s="192" t="s">
        <v>504</v>
      </c>
      <c r="M137" s="885" t="s">
        <v>4</v>
      </c>
      <c r="N137" s="161" t="s">
        <v>525</v>
      </c>
      <c r="O137" s="67"/>
      <c r="P137" s="188" t="s">
        <v>525</v>
      </c>
      <c r="Q137" s="165"/>
      <c r="R137" s="188" t="s">
        <v>525</v>
      </c>
      <c r="S137" s="67"/>
      <c r="T137" s="188" t="s">
        <v>525</v>
      </c>
      <c r="U137" s="67"/>
      <c r="V137" s="188" t="s">
        <v>525</v>
      </c>
      <c r="W137" s="67"/>
      <c r="X137" s="62"/>
      <c r="Y137" s="76"/>
      <c r="Z137" s="139"/>
    </row>
    <row r="138" spans="1:29" s="55" customFormat="1" ht="15" customHeight="1">
      <c r="A138" s="140"/>
      <c r="B138" s="140"/>
      <c r="C138" s="164">
        <f>N138+P138+R138+T138+V138</f>
        <v>0</v>
      </c>
      <c r="D138" s="285"/>
      <c r="E138" s="972" t="s">
        <v>63</v>
      </c>
      <c r="F138" s="986"/>
      <c r="G138" s="986"/>
      <c r="H138" s="986"/>
      <c r="I138" s="986"/>
      <c r="J138" s="986"/>
      <c r="K138" s="193">
        <v>0</v>
      </c>
      <c r="L138" s="210">
        <f>VLOOKUP(E138,Leave_Benefits,2,0)</f>
        <v>0</v>
      </c>
      <c r="M138" s="879">
        <f>VLOOKUP(E138,Leave_Benefits,4,0)</f>
        <v>0</v>
      </c>
      <c r="N138" s="167">
        <v>0</v>
      </c>
      <c r="O138" s="106">
        <f>K138*(1+L138)*N138</f>
        <v>0</v>
      </c>
      <c r="P138" s="167">
        <v>0</v>
      </c>
      <c r="Q138" s="106">
        <f>K138*(1+L138)*P138*M138</f>
        <v>0</v>
      </c>
      <c r="R138" s="167">
        <v>0</v>
      </c>
      <c r="S138" s="106">
        <f>K138*(1+L138)*R138*(M138^2)</f>
        <v>0</v>
      </c>
      <c r="T138" s="167">
        <v>0</v>
      </c>
      <c r="U138" s="106">
        <f>K138*(1+L138)*T138*(M138^3)</f>
        <v>0</v>
      </c>
      <c r="V138" s="167">
        <v>0</v>
      </c>
      <c r="W138" s="106">
        <f>K138*(1+L138)*V138*(M138^4)</f>
        <v>0</v>
      </c>
      <c r="X138" s="111">
        <f>SUM(O138+Q138+S138+U138+W138)</f>
        <v>0</v>
      </c>
      <c r="Y138" s="76"/>
      <c r="Z138" s="139"/>
    </row>
    <row r="139" spans="1:29" s="55" customFormat="1" ht="15" customHeight="1">
      <c r="A139" s="140"/>
      <c r="B139" s="140"/>
      <c r="C139" s="164">
        <f>N139+P139+R139+T139+V139</f>
        <v>0</v>
      </c>
      <c r="D139" s="285"/>
      <c r="E139" s="972" t="s">
        <v>63</v>
      </c>
      <c r="F139" s="986"/>
      <c r="G139" s="986"/>
      <c r="H139" s="986"/>
      <c r="I139" s="986"/>
      <c r="J139" s="986"/>
      <c r="K139" s="193">
        <v>0</v>
      </c>
      <c r="L139" s="210">
        <f>VLOOKUP(E139,Leave_Benefits,2,0)</f>
        <v>0</v>
      </c>
      <c r="M139" s="879">
        <f>VLOOKUP(E139,Leave_Benefits,4,0)</f>
        <v>0</v>
      </c>
      <c r="N139" s="167">
        <v>0</v>
      </c>
      <c r="O139" s="106">
        <f>K139*(1+L139)*N139</f>
        <v>0</v>
      </c>
      <c r="P139" s="167">
        <v>0</v>
      </c>
      <c r="Q139" s="106">
        <f>K139*(1+L139)*P139*M139</f>
        <v>0</v>
      </c>
      <c r="R139" s="167">
        <v>0</v>
      </c>
      <c r="S139" s="106">
        <f>K139*(1+L139)*R139*(M139^2)</f>
        <v>0</v>
      </c>
      <c r="T139" s="167">
        <v>0</v>
      </c>
      <c r="U139" s="106">
        <f>K139*(1+L139)*T139*(M139^3)</f>
        <v>0</v>
      </c>
      <c r="V139" s="167">
        <v>0</v>
      </c>
      <c r="W139" s="106">
        <f>K139*(1+L139)*V139*(M139^4)</f>
        <v>0</v>
      </c>
      <c r="X139" s="111">
        <f>SUM(O139+Q139+S139+U139+W139)</f>
        <v>0</v>
      </c>
      <c r="Y139" s="76"/>
      <c r="Z139" s="139"/>
    </row>
    <row r="140" spans="1:29" s="55" customFormat="1" ht="6.75" customHeight="1">
      <c r="A140" s="140"/>
      <c r="B140" s="140"/>
      <c r="C140" s="985"/>
      <c r="D140" s="955"/>
      <c r="E140" s="986"/>
      <c r="F140" s="986"/>
      <c r="G140" s="986"/>
      <c r="H140" s="986"/>
      <c r="I140" s="986"/>
      <c r="J140" s="1004"/>
      <c r="K140" s="1004"/>
      <c r="L140" s="1004"/>
      <c r="M140" s="1005"/>
      <c r="N140" s="163"/>
      <c r="O140" s="175"/>
      <c r="P140" s="189"/>
      <c r="Q140" s="175"/>
      <c r="R140" s="189"/>
      <c r="S140" s="81"/>
      <c r="T140" s="189"/>
      <c r="U140" s="175"/>
      <c r="V140" s="189"/>
      <c r="W140" s="175"/>
      <c r="X140" s="62"/>
      <c r="Y140" s="76"/>
      <c r="Z140" s="139"/>
    </row>
    <row r="141" spans="1:29" s="55" customFormat="1" ht="15" customHeight="1">
      <c r="A141" s="140"/>
      <c r="B141" s="140"/>
      <c r="C141" s="1078"/>
      <c r="D141" s="955"/>
      <c r="E141" s="986"/>
      <c r="F141" s="986"/>
      <c r="G141" s="986"/>
      <c r="H141" s="986"/>
      <c r="I141" s="986"/>
      <c r="J141" s="1009" t="s">
        <v>609</v>
      </c>
      <c r="K141" s="1012"/>
      <c r="L141" s="1012"/>
      <c r="M141" s="1013"/>
      <c r="N141" s="735"/>
      <c r="O141" s="731">
        <f>SUM(O138:O139)</f>
        <v>0</v>
      </c>
      <c r="P141" s="735"/>
      <c r="Q141" s="731">
        <f>SUM(Q138:Q139)</f>
        <v>0</v>
      </c>
      <c r="R141" s="735"/>
      <c r="S141" s="731">
        <f>SUM(S138:S139)</f>
        <v>0</v>
      </c>
      <c r="T141" s="735"/>
      <c r="U141" s="731">
        <f>SUM(U138:U139)</f>
        <v>0</v>
      </c>
      <c r="V141" s="735"/>
      <c r="W141" s="731">
        <f>SUM(W138:W139)</f>
        <v>0</v>
      </c>
      <c r="X141" s="286">
        <f>SUM(X138:X139)</f>
        <v>0</v>
      </c>
      <c r="Y141" s="76"/>
      <c r="Z141" s="204">
        <f>O141+Q141+S141+U141+W141</f>
        <v>0</v>
      </c>
    </row>
    <row r="142" spans="1:29" s="55" customFormat="1" ht="6.75" customHeight="1">
      <c r="A142" s="140"/>
      <c r="B142" s="140"/>
      <c r="C142" s="1078"/>
      <c r="D142" s="955"/>
      <c r="E142" s="986"/>
      <c r="F142" s="986"/>
      <c r="G142" s="986"/>
      <c r="H142" s="986"/>
      <c r="I142" s="986"/>
      <c r="J142" s="1004"/>
      <c r="K142" s="1004"/>
      <c r="L142" s="1004"/>
      <c r="M142" s="1005"/>
      <c r="N142" s="163"/>
      <c r="O142" s="67"/>
      <c r="P142" s="189"/>
      <c r="Q142" s="67"/>
      <c r="R142" s="189"/>
      <c r="S142" s="67"/>
      <c r="T142" s="189"/>
      <c r="U142" s="67"/>
      <c r="V142" s="189"/>
      <c r="W142" s="67"/>
      <c r="X142" s="62"/>
      <c r="Y142" s="76"/>
      <c r="Z142" s="139"/>
    </row>
    <row r="143" spans="1:29" s="55" customFormat="1" ht="30.75" customHeight="1">
      <c r="A143" s="141">
        <v>1900</v>
      </c>
      <c r="B143" s="140"/>
      <c r="C143" s="985"/>
      <c r="D143" s="986"/>
      <c r="E143" s="986"/>
      <c r="F143" s="986"/>
      <c r="G143" s="986"/>
      <c r="H143" s="986"/>
      <c r="I143" s="986"/>
      <c r="J143" s="986"/>
      <c r="K143" s="986"/>
      <c r="L143" s="194" t="s">
        <v>610</v>
      </c>
      <c r="M143" s="159"/>
      <c r="N143" s="163"/>
      <c r="O143" s="67"/>
      <c r="P143" s="189"/>
      <c r="Q143" s="67"/>
      <c r="R143" s="189"/>
      <c r="S143" s="67"/>
      <c r="T143" s="189"/>
      <c r="U143" s="67"/>
      <c r="V143" s="189"/>
      <c r="W143" s="67"/>
      <c r="X143" s="62"/>
      <c r="Y143" s="76"/>
      <c r="Z143" s="139"/>
    </row>
    <row r="144" spans="1:29" s="55" customFormat="1" ht="15" customHeight="1">
      <c r="A144" s="140"/>
      <c r="B144" s="140"/>
      <c r="C144" s="985"/>
      <c r="D144" s="986"/>
      <c r="E144" s="986"/>
      <c r="F144" s="986"/>
      <c r="G144" s="986"/>
      <c r="H144" s="986"/>
      <c r="I144" s="986"/>
      <c r="J144" s="986"/>
      <c r="K144" s="986"/>
      <c r="L144" s="210">
        <f>VLOOKUP(E138,Leave_Benefits,3,0)</f>
        <v>0</v>
      </c>
      <c r="M144" s="159"/>
      <c r="N144" s="952">
        <f>O138*L144</f>
        <v>0</v>
      </c>
      <c r="O144" s="953"/>
      <c r="P144" s="952">
        <f>Q138*L144</f>
        <v>0</v>
      </c>
      <c r="Q144" s="953"/>
      <c r="R144" s="952">
        <f>S138*L144</f>
        <v>0</v>
      </c>
      <c r="S144" s="953"/>
      <c r="T144" s="952">
        <f>U138*L144</f>
        <v>0</v>
      </c>
      <c r="U144" s="953"/>
      <c r="V144" s="952">
        <f>W138*L144</f>
        <v>0</v>
      </c>
      <c r="W144" s="953"/>
      <c r="X144" s="111">
        <f>N144+P144+R144+T144+V144</f>
        <v>0</v>
      </c>
      <c r="Y144" s="76"/>
      <c r="Z144" s="139"/>
    </row>
    <row r="145" spans="1:29" s="55" customFormat="1" ht="15" customHeight="1">
      <c r="A145" s="140"/>
      <c r="B145" s="140"/>
      <c r="C145" s="985"/>
      <c r="D145" s="986"/>
      <c r="E145" s="986"/>
      <c r="F145" s="986"/>
      <c r="G145" s="986"/>
      <c r="H145" s="986"/>
      <c r="I145" s="986"/>
      <c r="J145" s="986"/>
      <c r="K145" s="986"/>
      <c r="L145" s="210">
        <f>VLOOKUP(E139,Leave_Benefits,3,0)</f>
        <v>0</v>
      </c>
      <c r="M145" s="159"/>
      <c r="N145" s="952">
        <f>O139*L145</f>
        <v>0</v>
      </c>
      <c r="O145" s="953"/>
      <c r="P145" s="952">
        <f>Q139*L145</f>
        <v>0</v>
      </c>
      <c r="Q145" s="953"/>
      <c r="R145" s="952">
        <f>S139*L145</f>
        <v>0</v>
      </c>
      <c r="S145" s="953"/>
      <c r="T145" s="952">
        <f>U139*L145</f>
        <v>0</v>
      </c>
      <c r="U145" s="953"/>
      <c r="V145" s="952">
        <f>W139*L145</f>
        <v>0</v>
      </c>
      <c r="W145" s="953"/>
      <c r="X145" s="111">
        <f>N145+P145+R145+T145+V145</f>
        <v>0</v>
      </c>
      <c r="Y145" s="76"/>
      <c r="Z145" s="139"/>
    </row>
    <row r="146" spans="1:29" s="55" customFormat="1" ht="15" customHeight="1">
      <c r="A146" s="140"/>
      <c r="B146" s="140"/>
      <c r="C146" s="1007"/>
      <c r="D146" s="1008"/>
      <c r="E146" s="1008"/>
      <c r="F146" s="1008"/>
      <c r="G146" s="1008"/>
      <c r="H146" s="1008"/>
      <c r="I146" s="964"/>
      <c r="J146" s="1009" t="s">
        <v>611</v>
      </c>
      <c r="K146" s="1010"/>
      <c r="L146" s="1010"/>
      <c r="M146" s="1010"/>
      <c r="N146" s="960">
        <f>SUM(N144:N145)</f>
        <v>0</v>
      </c>
      <c r="O146" s="961"/>
      <c r="P146" s="960">
        <f>SUM(P144:P145)</f>
        <v>0</v>
      </c>
      <c r="Q146" s="961"/>
      <c r="R146" s="960">
        <f>SUM(R144:R145)</f>
        <v>0</v>
      </c>
      <c r="S146" s="961"/>
      <c r="T146" s="960">
        <f>SUM(T144:T145)</f>
        <v>0</v>
      </c>
      <c r="U146" s="961"/>
      <c r="V146" s="960">
        <f>SUM(V144:V145)</f>
        <v>0</v>
      </c>
      <c r="W146" s="961"/>
      <c r="X146" s="286">
        <f>SUM(X144:X145)</f>
        <v>0</v>
      </c>
      <c r="Y146" s="76"/>
      <c r="Z146" s="204">
        <f>N146+P146+R146+T146+V146</f>
        <v>0</v>
      </c>
    </row>
    <row r="147" spans="1:29" s="55" customFormat="1" ht="15" customHeight="1">
      <c r="A147" s="140"/>
      <c r="B147" s="140"/>
      <c r="C147" s="71"/>
      <c r="D147" s="987" t="s">
        <v>43</v>
      </c>
      <c r="E147" s="988"/>
      <c r="F147" s="988"/>
      <c r="G147" s="988"/>
      <c r="H147" s="988"/>
      <c r="I147" s="988"/>
      <c r="J147" s="989"/>
      <c r="K147" s="989"/>
      <c r="L147" s="989"/>
      <c r="M147" s="989"/>
      <c r="N147" s="1073">
        <f>SUM(O141+N146)</f>
        <v>0</v>
      </c>
      <c r="O147" s="964"/>
      <c r="P147" s="1073">
        <f>SUM(Q141+P146)</f>
        <v>0</v>
      </c>
      <c r="Q147" s="964"/>
      <c r="R147" s="1073">
        <f>SUM(S141+R146)</f>
        <v>0</v>
      </c>
      <c r="S147" s="964"/>
      <c r="T147" s="1073">
        <f>SUM(U141+T146)</f>
        <v>0</v>
      </c>
      <c r="U147" s="964"/>
      <c r="V147" s="1073">
        <f>SUM(W141+V146)</f>
        <v>0</v>
      </c>
      <c r="W147" s="964"/>
      <c r="X147" s="177">
        <f>SUM(X141+X146)</f>
        <v>0</v>
      </c>
      <c r="Y147" s="76"/>
      <c r="Z147" s="139">
        <f>SUM(N147+P147+R147+T147+V147)</f>
        <v>0</v>
      </c>
    </row>
    <row r="148" spans="1:29" ht="15" customHeight="1">
      <c r="A148" s="25">
        <v>3014</v>
      </c>
      <c r="B148" s="25"/>
      <c r="C148" s="973" t="s">
        <v>0</v>
      </c>
      <c r="D148" s="974"/>
      <c r="E148" s="974"/>
      <c r="F148" s="974"/>
      <c r="G148" s="974"/>
      <c r="H148" s="974"/>
      <c r="I148" s="974"/>
      <c r="J148" s="974"/>
      <c r="K148" s="974"/>
      <c r="L148" s="974"/>
      <c r="M148" s="1028"/>
      <c r="N148" s="59"/>
      <c r="O148" s="115"/>
      <c r="P148" s="56"/>
      <c r="Q148" s="115"/>
      <c r="R148" s="56"/>
      <c r="S148" s="115"/>
      <c r="T148" s="56"/>
      <c r="U148" s="115"/>
      <c r="V148" s="56"/>
      <c r="W148" s="115"/>
      <c r="X148" s="116"/>
      <c r="Z148" s="105"/>
      <c r="AC148" s="117"/>
    </row>
    <row r="149" spans="1:29" ht="15" customHeight="1">
      <c r="C149" s="82" t="s">
        <v>1</v>
      </c>
      <c r="D149" s="977"/>
      <c r="E149" s="976"/>
      <c r="F149" s="976"/>
      <c r="G149" s="976"/>
      <c r="H149" s="976"/>
      <c r="I149" s="976"/>
      <c r="J149" s="976"/>
      <c r="K149" s="976"/>
      <c r="L149" s="976"/>
      <c r="M149" s="1002"/>
      <c r="N149" s="952">
        <v>0</v>
      </c>
      <c r="O149" s="953"/>
      <c r="P149" s="952">
        <v>0</v>
      </c>
      <c r="Q149" s="953"/>
      <c r="R149" s="952">
        <v>0</v>
      </c>
      <c r="S149" s="953"/>
      <c r="T149" s="952">
        <v>0</v>
      </c>
      <c r="U149" s="953"/>
      <c r="V149" s="952">
        <v>0</v>
      </c>
      <c r="W149" s="953"/>
      <c r="X149" s="111">
        <f>SUM(N149+P149+R149+T149+V149)</f>
        <v>0</v>
      </c>
      <c r="Z149" s="105"/>
    </row>
    <row r="150" spans="1:29" ht="15" customHeight="1">
      <c r="C150" s="82" t="s">
        <v>2</v>
      </c>
      <c r="D150" s="977"/>
      <c r="E150" s="976"/>
      <c r="F150" s="976"/>
      <c r="G150" s="976"/>
      <c r="H150" s="976"/>
      <c r="I150" s="976"/>
      <c r="J150" s="976"/>
      <c r="K150" s="976"/>
      <c r="L150" s="976"/>
      <c r="M150" s="1002"/>
      <c r="N150" s="952">
        <v>0</v>
      </c>
      <c r="O150" s="953"/>
      <c r="P150" s="952">
        <v>0</v>
      </c>
      <c r="Q150" s="953"/>
      <c r="R150" s="952">
        <v>0</v>
      </c>
      <c r="S150" s="953"/>
      <c r="T150" s="952">
        <v>0</v>
      </c>
      <c r="U150" s="953"/>
      <c r="V150" s="952">
        <v>0</v>
      </c>
      <c r="W150" s="953"/>
      <c r="X150" s="111">
        <f>SUM(N150+P150+R150+T150+V150)</f>
        <v>0</v>
      </c>
      <c r="Z150" s="105"/>
    </row>
    <row r="151" spans="1:29" ht="15" customHeight="1">
      <c r="C151" s="82" t="s">
        <v>3</v>
      </c>
      <c r="D151" s="977"/>
      <c r="E151" s="976"/>
      <c r="F151" s="976"/>
      <c r="G151" s="976"/>
      <c r="H151" s="976"/>
      <c r="I151" s="976"/>
      <c r="J151" s="976"/>
      <c r="K151" s="976"/>
      <c r="L151" s="976"/>
      <c r="M151" s="1002"/>
      <c r="N151" s="952">
        <v>0</v>
      </c>
      <c r="O151" s="953"/>
      <c r="P151" s="952">
        <v>0</v>
      </c>
      <c r="Q151" s="953"/>
      <c r="R151" s="952">
        <v>0</v>
      </c>
      <c r="S151" s="953"/>
      <c r="T151" s="952">
        <v>0</v>
      </c>
      <c r="U151" s="953"/>
      <c r="V151" s="952">
        <v>0</v>
      </c>
      <c r="W151" s="953"/>
      <c r="X151" s="111">
        <f>SUM(N151+P151+R151+T151+V151)</f>
        <v>0</v>
      </c>
      <c r="Z151" s="105"/>
    </row>
    <row r="152" spans="1:29" ht="15" customHeight="1">
      <c r="C152" s="82" t="s">
        <v>7</v>
      </c>
      <c r="D152" s="977"/>
      <c r="E152" s="978"/>
      <c r="F152" s="978"/>
      <c r="G152" s="978"/>
      <c r="H152" s="978"/>
      <c r="I152" s="978"/>
      <c r="J152" s="978"/>
      <c r="K152" s="978"/>
      <c r="L152" s="978"/>
      <c r="M152" s="1002"/>
      <c r="N152" s="952">
        <v>0</v>
      </c>
      <c r="O152" s="953"/>
      <c r="P152" s="952">
        <v>0</v>
      </c>
      <c r="Q152" s="953"/>
      <c r="R152" s="952">
        <v>0</v>
      </c>
      <c r="S152" s="953"/>
      <c r="T152" s="952">
        <v>0</v>
      </c>
      <c r="U152" s="953"/>
      <c r="V152" s="952">
        <v>0</v>
      </c>
      <c r="W152" s="953"/>
      <c r="X152" s="111">
        <f>SUM(N152+P152+R152+T152+V152)</f>
        <v>0</v>
      </c>
      <c r="Z152" s="105"/>
    </row>
    <row r="153" spans="1:29" ht="15" customHeight="1">
      <c r="C153" s="82" t="s">
        <v>8</v>
      </c>
      <c r="D153" s="1014"/>
      <c r="E153" s="1024"/>
      <c r="F153" s="1024"/>
      <c r="G153" s="1024"/>
      <c r="H153" s="1024"/>
      <c r="I153" s="1024"/>
      <c r="J153" s="1024"/>
      <c r="K153" s="1024"/>
      <c r="L153" s="1024"/>
      <c r="M153" s="1025"/>
      <c r="N153" s="1072">
        <v>0</v>
      </c>
      <c r="O153" s="1023"/>
      <c r="P153" s="1072">
        <v>0</v>
      </c>
      <c r="Q153" s="1023"/>
      <c r="R153" s="1072">
        <v>0</v>
      </c>
      <c r="S153" s="1023"/>
      <c r="T153" s="1072">
        <v>0</v>
      </c>
      <c r="U153" s="1023"/>
      <c r="V153" s="1072">
        <v>0</v>
      </c>
      <c r="W153" s="1023"/>
      <c r="X153" s="111">
        <f>SUM(N153+P153+R153+T153+V153)</f>
        <v>0</v>
      </c>
      <c r="Z153" s="105"/>
    </row>
    <row r="154" spans="1:29" ht="15" customHeight="1">
      <c r="C154" s="118"/>
      <c r="D154" s="119"/>
      <c r="E154" s="119"/>
      <c r="F154" s="119"/>
      <c r="G154" s="119"/>
      <c r="H154" s="119"/>
      <c r="I154" s="119"/>
      <c r="J154" s="119"/>
      <c r="K154" s="119"/>
      <c r="L154" s="119"/>
      <c r="M154" s="65" t="s">
        <v>213</v>
      </c>
      <c r="N154" s="958">
        <f>SUM(N149:N153)</f>
        <v>0</v>
      </c>
      <c r="O154" s="968"/>
      <c r="P154" s="958">
        <f>SUM(P149:P153)</f>
        <v>0</v>
      </c>
      <c r="Q154" s="968"/>
      <c r="R154" s="958">
        <f>SUM(R149:R153)</f>
        <v>0</v>
      </c>
      <c r="S154" s="968"/>
      <c r="T154" s="958">
        <f>SUM(T149:T153)</f>
        <v>0</v>
      </c>
      <c r="U154" s="968"/>
      <c r="V154" s="958">
        <f>SUM(V149:V153)</f>
        <v>0</v>
      </c>
      <c r="W154" s="968"/>
      <c r="X154" s="176">
        <f>SUM(X149:X153)</f>
        <v>0</v>
      </c>
      <c r="Y154" s="15"/>
      <c r="Z154" s="138">
        <f>SUM(N154+P154+R154+T154+V154)</f>
        <v>0</v>
      </c>
    </row>
    <row r="155" spans="1:29" ht="26.25" customHeight="1">
      <c r="A155" s="80" t="s">
        <v>401</v>
      </c>
      <c r="B155" s="80"/>
      <c r="C155" s="973" t="s">
        <v>218</v>
      </c>
      <c r="D155" s="974"/>
      <c r="E155" s="974"/>
      <c r="F155" s="974"/>
      <c r="G155" s="974"/>
      <c r="H155" s="974"/>
      <c r="I155" s="974"/>
      <c r="J155" s="974"/>
      <c r="K155" s="974"/>
      <c r="L155" s="974"/>
      <c r="M155" s="1028"/>
      <c r="N155" s="90"/>
      <c r="O155" s="104"/>
      <c r="P155" s="82"/>
      <c r="Q155" s="104"/>
      <c r="R155" s="82"/>
      <c r="S155" s="104"/>
      <c r="T155" s="82"/>
      <c r="U155" s="104"/>
      <c r="V155" s="82"/>
      <c r="W155" s="104"/>
      <c r="X155" s="105"/>
      <c r="Z155" s="105"/>
    </row>
    <row r="156" spans="1:29" ht="15" customHeight="1">
      <c r="C156" s="82" t="s">
        <v>529</v>
      </c>
      <c r="D156" s="1035">
        <f>C116</f>
        <v>0</v>
      </c>
      <c r="E156" s="1033"/>
      <c r="F156" s="1033"/>
      <c r="G156" s="1033"/>
      <c r="H156" s="1033"/>
      <c r="I156" s="1033"/>
      <c r="J156" s="1033"/>
      <c r="K156" s="1033"/>
      <c r="L156" s="1033"/>
      <c r="M156" s="1034"/>
      <c r="N156" s="952">
        <v>0</v>
      </c>
      <c r="O156" s="953"/>
      <c r="P156" s="952">
        <v>0</v>
      </c>
      <c r="Q156" s="953"/>
      <c r="R156" s="952">
        <v>0</v>
      </c>
      <c r="S156" s="953"/>
      <c r="T156" s="952">
        <v>0</v>
      </c>
      <c r="U156" s="953"/>
      <c r="V156" s="952">
        <v>0</v>
      </c>
      <c r="W156" s="953"/>
      <c r="X156" s="111">
        <f>SUM(N156+P156+R156+T156+V156)</f>
        <v>0</v>
      </c>
      <c r="Z156" s="105"/>
    </row>
    <row r="157" spans="1:29" ht="15" customHeight="1">
      <c r="C157" s="82" t="s">
        <v>530</v>
      </c>
      <c r="D157" s="1035">
        <f>C117</f>
        <v>0</v>
      </c>
      <c r="E157" s="1033"/>
      <c r="F157" s="1033"/>
      <c r="G157" s="1033"/>
      <c r="H157" s="1033"/>
      <c r="I157" s="1033"/>
      <c r="J157" s="1033"/>
      <c r="K157" s="1033"/>
      <c r="L157" s="1033"/>
      <c r="M157" s="1034"/>
      <c r="N157" s="952">
        <v>0</v>
      </c>
      <c r="O157" s="953"/>
      <c r="P157" s="952">
        <v>0</v>
      </c>
      <c r="Q157" s="953"/>
      <c r="R157" s="952">
        <v>0</v>
      </c>
      <c r="S157" s="953"/>
      <c r="T157" s="952">
        <v>0</v>
      </c>
      <c r="U157" s="953"/>
      <c r="V157" s="952">
        <v>0</v>
      </c>
      <c r="W157" s="953"/>
      <c r="X157" s="111">
        <f>SUM(N157+P157+R157+T157+V157)</f>
        <v>0</v>
      </c>
      <c r="Z157" s="105"/>
    </row>
    <row r="158" spans="1:29" ht="15" customHeight="1">
      <c r="C158" s="144" t="s">
        <v>531</v>
      </c>
      <c r="D158" s="1032">
        <f>C118</f>
        <v>0</v>
      </c>
      <c r="E158" s="1033"/>
      <c r="F158" s="1033"/>
      <c r="G158" s="1033"/>
      <c r="H158" s="1033"/>
      <c r="I158" s="1033"/>
      <c r="J158" s="1033"/>
      <c r="K158" s="1033"/>
      <c r="L158" s="1033"/>
      <c r="M158" s="1034"/>
      <c r="N158" s="952">
        <v>0</v>
      </c>
      <c r="O158" s="953"/>
      <c r="P158" s="952">
        <v>0</v>
      </c>
      <c r="Q158" s="953"/>
      <c r="R158" s="952">
        <v>0</v>
      </c>
      <c r="S158" s="953"/>
      <c r="T158" s="952">
        <v>0</v>
      </c>
      <c r="U158" s="953"/>
      <c r="V158" s="952">
        <v>0</v>
      </c>
      <c r="W158" s="953"/>
      <c r="X158" s="111">
        <f>SUM(N158+P158+R158+T158+V158)</f>
        <v>0</v>
      </c>
      <c r="Y158" s="15"/>
      <c r="Z158" s="26"/>
    </row>
    <row r="159" spans="1:29" ht="15" customHeight="1">
      <c r="C159" s="107" t="s">
        <v>402</v>
      </c>
      <c r="D159" s="1029">
        <f>C119</f>
        <v>0</v>
      </c>
      <c r="E159" s="1030"/>
      <c r="F159" s="1030"/>
      <c r="G159" s="1030"/>
      <c r="H159" s="1030"/>
      <c r="I159" s="1030"/>
      <c r="J159" s="1030"/>
      <c r="K159" s="1030"/>
      <c r="L159" s="1030"/>
      <c r="M159" s="1031"/>
      <c r="N159" s="952">
        <v>0</v>
      </c>
      <c r="O159" s="953"/>
      <c r="P159" s="952">
        <v>0</v>
      </c>
      <c r="Q159" s="953"/>
      <c r="R159" s="952">
        <v>0</v>
      </c>
      <c r="S159" s="953"/>
      <c r="T159" s="952">
        <v>0</v>
      </c>
      <c r="U159" s="953"/>
      <c r="V159" s="952">
        <v>0</v>
      </c>
      <c r="W159" s="953"/>
      <c r="X159" s="111">
        <f>SUM(N159+P159+R159+T159+V159)</f>
        <v>0</v>
      </c>
      <c r="Y159" s="15"/>
      <c r="Z159" s="26"/>
    </row>
    <row r="160" spans="1:29" ht="15" customHeight="1">
      <c r="C160" s="108"/>
      <c r="D160" s="109"/>
      <c r="E160" s="109"/>
      <c r="F160" s="987" t="s">
        <v>212</v>
      </c>
      <c r="G160" s="991"/>
      <c r="H160" s="991"/>
      <c r="I160" s="991"/>
      <c r="J160" s="991"/>
      <c r="K160" s="991"/>
      <c r="L160" s="991"/>
      <c r="M160" s="991"/>
      <c r="N160" s="958">
        <f>SUM(N156:N159)</f>
        <v>0</v>
      </c>
      <c r="O160" s="968"/>
      <c r="P160" s="958">
        <f>SUM(P156:P159)</f>
        <v>0</v>
      </c>
      <c r="Q160" s="968"/>
      <c r="R160" s="958">
        <f>SUM(R156:R159)</f>
        <v>0</v>
      </c>
      <c r="S160" s="968"/>
      <c r="T160" s="958">
        <f>SUM(T156:T159)</f>
        <v>0</v>
      </c>
      <c r="U160" s="968"/>
      <c r="V160" s="958">
        <f>SUM(V156:V159)</f>
        <v>0</v>
      </c>
      <c r="W160" s="968"/>
      <c r="X160" s="176">
        <f>SUM(X156:X159)</f>
        <v>0</v>
      </c>
      <c r="Y160" s="15"/>
      <c r="Z160" s="138">
        <f>SUM(N160+P160+R160+T160+V160)</f>
        <v>0</v>
      </c>
    </row>
    <row r="161" spans="1:29" s="12" customFormat="1" ht="15" customHeight="1">
      <c r="A161" s="25">
        <v>5000</v>
      </c>
      <c r="B161" s="25"/>
      <c r="C161" s="27" t="s">
        <v>219</v>
      </c>
      <c r="D161" s="992"/>
      <c r="E161" s="974"/>
      <c r="F161" s="974"/>
      <c r="G161" s="974"/>
      <c r="H161" s="974"/>
      <c r="I161" s="974"/>
      <c r="J161" s="974"/>
      <c r="K161" s="974"/>
      <c r="L161" s="974"/>
      <c r="M161" s="1028"/>
      <c r="N161" s="110"/>
      <c r="O161" s="81"/>
      <c r="P161" s="59"/>
      <c r="Q161" s="81"/>
      <c r="R161" s="59"/>
      <c r="S161" s="81"/>
      <c r="T161" s="59"/>
      <c r="U161" s="81"/>
      <c r="V161" s="59"/>
      <c r="W161" s="81"/>
      <c r="X161" s="62"/>
      <c r="Y161" s="15"/>
      <c r="Z161" s="26"/>
      <c r="AC161" s="39"/>
    </row>
    <row r="162" spans="1:29" s="12" customFormat="1" ht="15" customHeight="1">
      <c r="A162" s="25"/>
      <c r="B162" s="25"/>
      <c r="C162" s="975"/>
      <c r="D162" s="976"/>
      <c r="E162" s="976"/>
      <c r="F162" s="976"/>
      <c r="G162" s="976"/>
      <c r="H162" s="976"/>
      <c r="I162" s="976"/>
      <c r="J162" s="976"/>
      <c r="K162" s="976"/>
      <c r="L162" s="976"/>
      <c r="M162" s="1002"/>
      <c r="N162" s="952">
        <v>0</v>
      </c>
      <c r="O162" s="953"/>
      <c r="P162" s="952">
        <v>0</v>
      </c>
      <c r="Q162" s="953"/>
      <c r="R162" s="952">
        <v>0</v>
      </c>
      <c r="S162" s="953"/>
      <c r="T162" s="952">
        <v>0</v>
      </c>
      <c r="U162" s="953"/>
      <c r="V162" s="952">
        <v>0</v>
      </c>
      <c r="W162" s="953"/>
      <c r="X162" s="111">
        <f t="shared" ref="X162:X167" si="73">SUM(N162+P162+R162+T162+V162)</f>
        <v>0</v>
      </c>
      <c r="Y162" s="15"/>
      <c r="Z162" s="26"/>
      <c r="AC162" s="39"/>
    </row>
    <row r="163" spans="1:29" s="12" customFormat="1" ht="15" customHeight="1">
      <c r="A163" s="25"/>
      <c r="B163" s="25"/>
      <c r="C163" s="975"/>
      <c r="D163" s="976"/>
      <c r="E163" s="976"/>
      <c r="F163" s="976"/>
      <c r="G163" s="976"/>
      <c r="H163" s="976"/>
      <c r="I163" s="976"/>
      <c r="J163" s="976"/>
      <c r="K163" s="976"/>
      <c r="L163" s="976"/>
      <c r="M163" s="1002"/>
      <c r="N163" s="952">
        <v>0</v>
      </c>
      <c r="O163" s="953"/>
      <c r="P163" s="952">
        <v>0</v>
      </c>
      <c r="Q163" s="953"/>
      <c r="R163" s="952">
        <v>0</v>
      </c>
      <c r="S163" s="953"/>
      <c r="T163" s="952">
        <v>0</v>
      </c>
      <c r="U163" s="953"/>
      <c r="V163" s="952">
        <v>0</v>
      </c>
      <c r="W163" s="953"/>
      <c r="X163" s="111">
        <f t="shared" si="73"/>
        <v>0</v>
      </c>
      <c r="Y163" s="15"/>
      <c r="Z163" s="26"/>
    </row>
    <row r="164" spans="1:29" s="12" customFormat="1" ht="15" customHeight="1">
      <c r="A164" s="25"/>
      <c r="B164" s="25"/>
      <c r="C164" s="975"/>
      <c r="D164" s="976"/>
      <c r="E164" s="976"/>
      <c r="F164" s="976"/>
      <c r="G164" s="976"/>
      <c r="H164" s="976"/>
      <c r="I164" s="976"/>
      <c r="J164" s="976"/>
      <c r="K164" s="976"/>
      <c r="L164" s="976"/>
      <c r="M164" s="1002"/>
      <c r="N164" s="952">
        <v>0</v>
      </c>
      <c r="O164" s="953"/>
      <c r="P164" s="952">
        <v>0</v>
      </c>
      <c r="Q164" s="953"/>
      <c r="R164" s="952">
        <v>0</v>
      </c>
      <c r="S164" s="953"/>
      <c r="T164" s="952">
        <v>0</v>
      </c>
      <c r="U164" s="953"/>
      <c r="V164" s="952">
        <v>0</v>
      </c>
      <c r="W164" s="953"/>
      <c r="X164" s="111">
        <f t="shared" si="73"/>
        <v>0</v>
      </c>
      <c r="Y164" s="15"/>
      <c r="Z164" s="26"/>
    </row>
    <row r="165" spans="1:29" s="12" customFormat="1" ht="15" customHeight="1">
      <c r="A165" s="25"/>
      <c r="B165" s="25"/>
      <c r="C165" s="1036"/>
      <c r="D165" s="976"/>
      <c r="E165" s="976"/>
      <c r="F165" s="976"/>
      <c r="G165" s="976"/>
      <c r="H165" s="976"/>
      <c r="I165" s="976"/>
      <c r="J165" s="976"/>
      <c r="K165" s="976"/>
      <c r="L165" s="976"/>
      <c r="M165" s="1002"/>
      <c r="N165" s="952">
        <v>0</v>
      </c>
      <c r="O165" s="953"/>
      <c r="P165" s="952">
        <v>0</v>
      </c>
      <c r="Q165" s="953"/>
      <c r="R165" s="952">
        <v>0</v>
      </c>
      <c r="S165" s="953"/>
      <c r="T165" s="952">
        <v>0</v>
      </c>
      <c r="U165" s="953"/>
      <c r="V165" s="952">
        <v>0</v>
      </c>
      <c r="W165" s="953"/>
      <c r="X165" s="111">
        <f t="shared" si="73"/>
        <v>0</v>
      </c>
      <c r="Y165" s="15"/>
      <c r="Z165" s="26"/>
      <c r="AC165" s="39"/>
    </row>
    <row r="166" spans="1:29" s="12" customFormat="1" ht="15" customHeight="1">
      <c r="A166" s="25"/>
      <c r="B166" s="25"/>
      <c r="C166" s="975"/>
      <c r="D166" s="976"/>
      <c r="E166" s="976"/>
      <c r="F166" s="976"/>
      <c r="G166" s="976"/>
      <c r="H166" s="976"/>
      <c r="I166" s="976"/>
      <c r="J166" s="976"/>
      <c r="K166" s="976"/>
      <c r="L166" s="976"/>
      <c r="M166" s="1002"/>
      <c r="N166" s="952">
        <v>0</v>
      </c>
      <c r="O166" s="953"/>
      <c r="P166" s="952">
        <v>0</v>
      </c>
      <c r="Q166" s="953"/>
      <c r="R166" s="952">
        <v>0</v>
      </c>
      <c r="S166" s="953"/>
      <c r="T166" s="952">
        <v>0</v>
      </c>
      <c r="U166" s="953"/>
      <c r="V166" s="952">
        <v>0</v>
      </c>
      <c r="W166" s="953"/>
      <c r="X166" s="111">
        <f t="shared" si="73"/>
        <v>0</v>
      </c>
      <c r="Y166" s="15"/>
      <c r="Z166" s="26"/>
    </row>
    <row r="167" spans="1:29" s="12" customFormat="1" ht="15" customHeight="1">
      <c r="A167" s="25"/>
      <c r="B167" s="25"/>
      <c r="C167" s="1039"/>
      <c r="D167" s="1015"/>
      <c r="E167" s="1015"/>
      <c r="F167" s="1015"/>
      <c r="G167" s="1015"/>
      <c r="H167" s="1015"/>
      <c r="I167" s="1015"/>
      <c r="J167" s="1015"/>
      <c r="K167" s="1015"/>
      <c r="L167" s="1015"/>
      <c r="M167" s="1040"/>
      <c r="N167" s="952">
        <v>0</v>
      </c>
      <c r="O167" s="953"/>
      <c r="P167" s="952">
        <v>0</v>
      </c>
      <c r="Q167" s="953"/>
      <c r="R167" s="952">
        <v>0</v>
      </c>
      <c r="S167" s="953"/>
      <c r="T167" s="952">
        <v>0</v>
      </c>
      <c r="U167" s="953"/>
      <c r="V167" s="952">
        <v>0</v>
      </c>
      <c r="W167" s="953"/>
      <c r="X167" s="111">
        <f t="shared" si="73"/>
        <v>0</v>
      </c>
      <c r="Y167" s="15"/>
      <c r="Z167" s="26"/>
    </row>
    <row r="168" spans="1:29" s="12" customFormat="1" ht="15" customHeight="1">
      <c r="A168" s="25"/>
      <c r="B168" s="25"/>
      <c r="C168" s="74"/>
      <c r="D168" s="75"/>
      <c r="E168" s="75"/>
      <c r="F168" s="75"/>
      <c r="G168" s="75"/>
      <c r="H168" s="75"/>
      <c r="I168" s="75"/>
      <c r="J168" s="75"/>
      <c r="K168" s="1037" t="s">
        <v>210</v>
      </c>
      <c r="L168" s="1038"/>
      <c r="M168" s="1038"/>
      <c r="N168" s="958">
        <f>SUM(N162:N167)</f>
        <v>0</v>
      </c>
      <c r="O168" s="968"/>
      <c r="P168" s="958">
        <f>SUM(P162:P167)</f>
        <v>0</v>
      </c>
      <c r="Q168" s="968"/>
      <c r="R168" s="958">
        <f>SUM(R162:R167)</f>
        <v>0</v>
      </c>
      <c r="S168" s="968"/>
      <c r="T168" s="958">
        <f>SUM(T162:T167)</f>
        <v>0</v>
      </c>
      <c r="U168" s="968"/>
      <c r="V168" s="958">
        <f>SUM(V162:V167)</f>
        <v>0</v>
      </c>
      <c r="W168" s="968"/>
      <c r="X168" s="176">
        <f>SUM(X162:X167)</f>
        <v>0</v>
      </c>
      <c r="Y168" s="15"/>
      <c r="Z168" s="138">
        <f>SUM(N168+P168+R168+T168+V168)</f>
        <v>0</v>
      </c>
    </row>
    <row r="169" spans="1:29" ht="15" customHeight="1">
      <c r="A169" s="25">
        <v>6000</v>
      </c>
      <c r="B169" s="25"/>
      <c r="C169" s="1018" t="s">
        <v>220</v>
      </c>
      <c r="D169" s="974"/>
      <c r="E169" s="1020"/>
      <c r="F169" s="1020"/>
      <c r="G169" s="1020"/>
      <c r="H169" s="1020"/>
      <c r="I169" s="1020"/>
      <c r="J169" s="1019" t="s">
        <v>792</v>
      </c>
      <c r="K169" s="45"/>
      <c r="L169" s="113"/>
      <c r="M169" s="40"/>
      <c r="N169" s="90"/>
      <c r="O169" s="61"/>
      <c r="P169" s="90"/>
      <c r="Q169" s="61"/>
      <c r="R169" s="90"/>
      <c r="S169" s="61"/>
      <c r="T169" s="90"/>
      <c r="U169" s="61"/>
      <c r="V169" s="90"/>
      <c r="W169" s="61"/>
      <c r="X169" s="62"/>
      <c r="Y169" s="44"/>
      <c r="Z169" s="26"/>
    </row>
    <row r="170" spans="1:29" s="12" customFormat="1" ht="32.25" customHeight="1">
      <c r="A170" s="25"/>
      <c r="B170" s="25"/>
      <c r="C170" s="135" t="s">
        <v>514</v>
      </c>
      <c r="D170" s="181" t="s">
        <v>510</v>
      </c>
      <c r="E170" s="956"/>
      <c r="F170" s="972"/>
      <c r="G170" s="972"/>
      <c r="H170" s="972"/>
      <c r="I170" s="972"/>
      <c r="J170" s="978"/>
      <c r="K170" s="143" t="s">
        <v>697</v>
      </c>
      <c r="L170" s="136" t="s">
        <v>500</v>
      </c>
      <c r="M170" s="14"/>
      <c r="N170" s="114"/>
      <c r="O170" s="61"/>
      <c r="P170" s="114"/>
      <c r="Q170" s="61"/>
      <c r="R170" s="114"/>
      <c r="S170" s="61"/>
      <c r="T170" s="114"/>
      <c r="U170" s="61"/>
      <c r="V170" s="114"/>
      <c r="W170" s="61"/>
      <c r="X170" s="62"/>
      <c r="Y170" s="15"/>
      <c r="Z170" s="26"/>
    </row>
    <row r="171" spans="1:29" s="12" customFormat="1" ht="15" customHeight="1">
      <c r="A171" s="25"/>
      <c r="B171" s="25"/>
      <c r="C171" s="290"/>
      <c r="D171" s="181" t="s">
        <v>515</v>
      </c>
      <c r="E171" s="956"/>
      <c r="F171" s="972"/>
      <c r="G171" s="972"/>
      <c r="H171" s="972"/>
      <c r="I171" s="972"/>
      <c r="J171" s="945">
        <v>372</v>
      </c>
      <c r="K171" s="83"/>
      <c r="L171" s="195">
        <f>C171*J171*K171</f>
        <v>0</v>
      </c>
      <c r="M171" s="14"/>
      <c r="N171" s="952">
        <v>0</v>
      </c>
      <c r="O171" s="953"/>
      <c r="P171" s="952">
        <v>0</v>
      </c>
      <c r="Q171" s="953"/>
      <c r="R171" s="952">
        <v>0</v>
      </c>
      <c r="S171" s="953"/>
      <c r="T171" s="952">
        <v>0</v>
      </c>
      <c r="U171" s="953"/>
      <c r="V171" s="952">
        <v>0</v>
      </c>
      <c r="W171" s="953"/>
      <c r="X171" s="111">
        <f>SUM(N171+P171+R171+T171+V171)</f>
        <v>0</v>
      </c>
      <c r="Y171" s="15"/>
      <c r="Z171" s="26"/>
    </row>
    <row r="172" spans="1:29" s="12" customFormat="1" ht="15" customHeight="1">
      <c r="A172" s="25"/>
      <c r="B172" s="25"/>
      <c r="C172" s="290"/>
      <c r="D172" s="181" t="s">
        <v>516</v>
      </c>
      <c r="E172" s="956"/>
      <c r="F172" s="972"/>
      <c r="G172" s="972"/>
      <c r="H172" s="972"/>
      <c r="I172" s="972"/>
      <c r="J172" s="945">
        <v>760</v>
      </c>
      <c r="K172" s="83"/>
      <c r="L172" s="195">
        <f>C172*J172*K172</f>
        <v>0</v>
      </c>
      <c r="M172" s="14"/>
      <c r="N172" s="952">
        <v>0</v>
      </c>
      <c r="O172" s="953"/>
      <c r="P172" s="952">
        <v>0</v>
      </c>
      <c r="Q172" s="953"/>
      <c r="R172" s="952">
        <v>0</v>
      </c>
      <c r="S172" s="953"/>
      <c r="T172" s="952">
        <v>0</v>
      </c>
      <c r="U172" s="953"/>
      <c r="V172" s="952">
        <v>0</v>
      </c>
      <c r="W172" s="953"/>
      <c r="X172" s="111">
        <f>SUM(N172+P172+R172+T172+V172)</f>
        <v>0</v>
      </c>
      <c r="Y172" s="15"/>
      <c r="Z172" s="26"/>
    </row>
    <row r="173" spans="1:29" s="12" customFormat="1" ht="15" customHeight="1">
      <c r="A173" s="25"/>
      <c r="B173" s="25"/>
      <c r="C173" s="290"/>
      <c r="D173" s="1021" t="s">
        <v>571</v>
      </c>
      <c r="E173" s="1022"/>
      <c r="F173" s="1022"/>
      <c r="G173" s="1022"/>
      <c r="H173" s="1022"/>
      <c r="I173" s="1022"/>
      <c r="J173" s="1022"/>
      <c r="K173" s="1022"/>
      <c r="L173" s="1022"/>
      <c r="M173" s="1023"/>
      <c r="N173" s="952">
        <v>0</v>
      </c>
      <c r="O173" s="953"/>
      <c r="P173" s="952">
        <v>0</v>
      </c>
      <c r="Q173" s="953"/>
      <c r="R173" s="952">
        <v>0</v>
      </c>
      <c r="S173" s="953"/>
      <c r="T173" s="952">
        <v>0</v>
      </c>
      <c r="U173" s="953"/>
      <c r="V173" s="952">
        <v>0</v>
      </c>
      <c r="W173" s="953"/>
      <c r="X173" s="111">
        <f>SUM(N173+P173+R173+T173+V173)</f>
        <v>0</v>
      </c>
      <c r="Y173" s="15"/>
      <c r="Z173" s="26"/>
    </row>
    <row r="174" spans="1:29" s="55" customFormat="1" ht="15" customHeight="1">
      <c r="A174" s="140"/>
      <c r="B174" s="140"/>
      <c r="C174" s="152"/>
      <c r="D174" s="153"/>
      <c r="E174" s="153"/>
      <c r="F174" s="153"/>
      <c r="G174" s="153"/>
      <c r="H174" s="153"/>
      <c r="I174" s="153"/>
      <c r="J174" s="153"/>
      <c r="K174" s="153"/>
      <c r="L174" s="153"/>
      <c r="M174" s="154" t="s">
        <v>211</v>
      </c>
      <c r="N174" s="958">
        <f>SUM(N171:N173)</f>
        <v>0</v>
      </c>
      <c r="O174" s="968"/>
      <c r="P174" s="958">
        <f>SUM(P171:P173)</f>
        <v>0</v>
      </c>
      <c r="Q174" s="968"/>
      <c r="R174" s="958">
        <f>SUM(R171:R173)</f>
        <v>0</v>
      </c>
      <c r="S174" s="968"/>
      <c r="T174" s="958">
        <f>SUM(T171:T173)</f>
        <v>0</v>
      </c>
      <c r="U174" s="968"/>
      <c r="V174" s="958">
        <f>SUM(V171:V173)</f>
        <v>0</v>
      </c>
      <c r="W174" s="968"/>
      <c r="X174" s="180">
        <f>SUM(X171:X173)</f>
        <v>0</v>
      </c>
      <c r="Y174" s="88"/>
      <c r="Z174" s="139">
        <f>SUM(N174+P174+R174+T174+V174)</f>
        <v>0</v>
      </c>
      <c r="AC174" s="39"/>
    </row>
    <row r="175" spans="1:29" s="55" customFormat="1" ht="15.75" customHeight="1">
      <c r="A175" s="140"/>
      <c r="B175" s="140"/>
      <c r="C175" s="123" t="s">
        <v>585</v>
      </c>
      <c r="D175" s="93"/>
      <c r="E175" s="93"/>
      <c r="F175" s="93"/>
      <c r="G175" s="93"/>
      <c r="H175" s="93"/>
      <c r="I175" s="93"/>
      <c r="J175" s="1026"/>
      <c r="K175" s="1027"/>
      <c r="L175" s="1027"/>
      <c r="M175" s="1027"/>
      <c r="N175" s="1074">
        <f>ROUNDUP(SUM(N147,N154,N160,N168,N174),0)</f>
        <v>0</v>
      </c>
      <c r="O175" s="968"/>
      <c r="P175" s="1074">
        <f>ROUNDUP(SUM(P147,P154,P160,P168,P174,),0)</f>
        <v>0</v>
      </c>
      <c r="Q175" s="968"/>
      <c r="R175" s="1074">
        <f>ROUNDUP(SUM(R147,R154,R160,R168,R174,),0)</f>
        <v>0</v>
      </c>
      <c r="S175" s="968"/>
      <c r="T175" s="1074">
        <f>ROUNDUP(SUM(T147,T154,T160,T168,T174),0)</f>
        <v>0</v>
      </c>
      <c r="U175" s="968"/>
      <c r="V175" s="1074">
        <f>ROUNDUP(SUM(V147,V154,V160,V168,V174),0)</f>
        <v>0</v>
      </c>
      <c r="W175" s="968"/>
      <c r="X175" s="179">
        <f>ROUNDUP(SUM(X147,X154,X160,X168,X174,),0)</f>
        <v>0</v>
      </c>
      <c r="Y175" s="120"/>
      <c r="Z175" s="139">
        <f>SUM(N175+P175+R175+T175+V175)</f>
        <v>0</v>
      </c>
      <c r="AC175" s="39"/>
    </row>
    <row r="176" spans="1:29" ht="15" customHeight="1">
      <c r="C176" s="82"/>
      <c r="D176" s="83"/>
      <c r="E176" s="1011"/>
      <c r="F176" s="991"/>
      <c r="G176" s="991"/>
      <c r="H176" s="991"/>
      <c r="I176" s="991"/>
      <c r="J176" s="991"/>
      <c r="K176" s="991"/>
      <c r="L176" s="991"/>
      <c r="M176" s="991"/>
      <c r="N176" s="90"/>
      <c r="O176" s="91"/>
      <c r="P176" s="90"/>
      <c r="Q176" s="91"/>
      <c r="R176" s="90"/>
      <c r="S176" s="91"/>
      <c r="T176" s="90"/>
      <c r="U176" s="91"/>
      <c r="V176" s="90"/>
      <c r="W176" s="91"/>
      <c r="X176" s="48"/>
      <c r="Y176" s="121"/>
      <c r="Z176" s="26"/>
    </row>
    <row r="177" spans="3:26" ht="15" customHeight="1">
      <c r="C177" s="92" t="s">
        <v>586</v>
      </c>
      <c r="D177" s="93"/>
      <c r="E177" s="93"/>
      <c r="F177" s="93"/>
      <c r="G177" s="93"/>
      <c r="H177" s="93"/>
      <c r="I177" s="93"/>
      <c r="J177" s="93"/>
      <c r="K177" s="93"/>
      <c r="L177" s="93"/>
      <c r="M177" s="94"/>
      <c r="N177" s="1070">
        <f>N133+N175</f>
        <v>0</v>
      </c>
      <c r="O177" s="1071"/>
      <c r="P177" s="1070">
        <f>P133+P175</f>
        <v>0</v>
      </c>
      <c r="Q177" s="1071"/>
      <c r="R177" s="1070">
        <f>R133+R175</f>
        <v>0</v>
      </c>
      <c r="S177" s="1071"/>
      <c r="T177" s="1070">
        <f>T133+T175</f>
        <v>0</v>
      </c>
      <c r="U177" s="1071"/>
      <c r="V177" s="1070">
        <f>V133+V175</f>
        <v>0</v>
      </c>
      <c r="W177" s="1071"/>
      <c r="X177" s="179">
        <f>X133+X175</f>
        <v>0</v>
      </c>
      <c r="Y177" s="122"/>
      <c r="Z177" s="138">
        <f>SUM(N177+P177+R177+T177+V177)</f>
        <v>0</v>
      </c>
    </row>
    <row r="178" spans="3:26" ht="15" customHeight="1">
      <c r="C178" s="182"/>
      <c r="D178" s="183"/>
      <c r="E178" s="1011"/>
      <c r="F178" s="1011"/>
      <c r="G178" s="1011"/>
      <c r="H178" s="1011"/>
      <c r="I178" s="1011"/>
      <c r="J178" s="1011"/>
      <c r="K178" s="1011"/>
      <c r="L178" s="1011"/>
      <c r="M178" s="1011"/>
      <c r="N178" s="200"/>
      <c r="O178" s="201"/>
      <c r="P178" s="200"/>
      <c r="Q178" s="201"/>
      <c r="R178" s="200"/>
      <c r="S178" s="201"/>
      <c r="T178" s="200"/>
      <c r="U178" s="201"/>
      <c r="V178" s="200"/>
      <c r="W178" s="201"/>
      <c r="X178" s="184"/>
      <c r="Y178" s="39"/>
      <c r="Z178" s="26"/>
    </row>
    <row r="179" spans="3:26" ht="15" customHeight="1" thickBot="1">
      <c r="C179" s="123" t="s">
        <v>587</v>
      </c>
      <c r="D179" s="124"/>
      <c r="E179" s="124"/>
      <c r="F179" s="124"/>
      <c r="G179" s="124"/>
      <c r="H179" s="124"/>
      <c r="I179" s="124"/>
      <c r="J179" s="124"/>
      <c r="K179" s="124"/>
      <c r="L179" s="124"/>
      <c r="M179" s="103"/>
      <c r="N179" s="1070">
        <f>N135+N177</f>
        <v>0</v>
      </c>
      <c r="O179" s="1071"/>
      <c r="P179" s="1070">
        <f>P135+P177</f>
        <v>0</v>
      </c>
      <c r="Q179" s="1071"/>
      <c r="R179" s="1070">
        <f>R135+R177</f>
        <v>0</v>
      </c>
      <c r="S179" s="1071"/>
      <c r="T179" s="1070">
        <f>T135+T177</f>
        <v>0</v>
      </c>
      <c r="U179" s="1071"/>
      <c r="V179" s="1070">
        <f>V135+V177</f>
        <v>0</v>
      </c>
      <c r="W179" s="1071"/>
      <c r="X179" s="179">
        <f>X135+X177</f>
        <v>0</v>
      </c>
      <c r="Y179" s="39"/>
      <c r="Z179" s="137">
        <f>SUM(N179+P179+R179+T179+V179)</f>
        <v>0</v>
      </c>
    </row>
    <row r="180" spans="3:26" ht="17.100000000000001" customHeight="1">
      <c r="C180" s="55"/>
      <c r="D180" s="55"/>
      <c r="M180" s="57"/>
      <c r="N180" s="83"/>
      <c r="O180" s="83"/>
      <c r="Q180" s="83"/>
      <c r="S180" s="83"/>
      <c r="U180" s="83"/>
      <c r="W180" s="83"/>
      <c r="Y180" s="12"/>
    </row>
    <row r="181" spans="3:26" ht="17.100000000000001" customHeight="1">
      <c r="M181" s="57"/>
      <c r="N181" s="83"/>
      <c r="O181" s="83"/>
      <c r="Q181" s="83"/>
      <c r="S181" s="83"/>
      <c r="U181" s="83"/>
      <c r="W181" s="83"/>
      <c r="Y181" s="12"/>
    </row>
    <row r="182" spans="3:26" ht="17.100000000000001" customHeight="1">
      <c r="C182" s="443" t="s">
        <v>470</v>
      </c>
      <c r="M182" s="39"/>
      <c r="N182" s="39"/>
      <c r="O182" s="39"/>
      <c r="P182" s="39"/>
      <c r="Q182" s="39"/>
      <c r="R182" s="39"/>
      <c r="S182" s="39"/>
      <c r="T182" s="39"/>
      <c r="U182" s="39"/>
      <c r="V182" s="39"/>
      <c r="W182" s="39"/>
      <c r="X182" s="39"/>
      <c r="Y182" s="39"/>
    </row>
    <row r="183" spans="3:26" ht="17.100000000000001" customHeight="1">
      <c r="C183" s="444" t="s">
        <v>471</v>
      </c>
      <c r="D183" s="438"/>
      <c r="E183" s="438"/>
      <c r="F183" s="438"/>
      <c r="G183" s="438"/>
      <c r="H183" s="438"/>
      <c r="I183" s="438"/>
      <c r="J183" s="438"/>
      <c r="K183" s="438"/>
      <c r="L183" s="125"/>
      <c r="M183" s="39"/>
      <c r="N183" s="39"/>
      <c r="O183" s="39"/>
      <c r="P183" s="39"/>
      <c r="Q183" s="39"/>
      <c r="R183" s="39"/>
      <c r="S183" s="39"/>
      <c r="T183" s="39"/>
      <c r="U183" s="39"/>
      <c r="V183" s="39"/>
      <c r="W183" s="39"/>
      <c r="X183" s="39"/>
      <c r="Y183" s="39"/>
    </row>
    <row r="184" spans="3:26" ht="17.100000000000001" customHeight="1">
      <c r="C184" s="445" t="s">
        <v>465</v>
      </c>
      <c r="D184" s="14"/>
      <c r="E184" s="14"/>
      <c r="F184" s="14"/>
      <c r="G184" s="14"/>
      <c r="H184" s="14"/>
      <c r="I184" s="14"/>
      <c r="J184" s="14"/>
      <c r="K184" s="14"/>
      <c r="L184" s="14"/>
      <c r="M184" s="39"/>
      <c r="N184" s="39"/>
      <c r="O184" s="39"/>
      <c r="P184" s="39"/>
      <c r="Q184" s="39"/>
      <c r="R184" s="39"/>
      <c r="S184" s="39"/>
      <c r="T184" s="39"/>
      <c r="U184" s="39"/>
      <c r="V184" s="39"/>
      <c r="W184" s="39"/>
      <c r="X184" s="39"/>
      <c r="Y184" s="39"/>
    </row>
    <row r="185" spans="3:26" ht="17.100000000000001" customHeight="1">
      <c r="C185" s="445" t="s">
        <v>511</v>
      </c>
      <c r="D185" s="14"/>
      <c r="E185" s="14"/>
      <c r="F185" s="14"/>
      <c r="G185" s="14"/>
      <c r="H185" s="14"/>
      <c r="I185" s="14"/>
      <c r="J185" s="14"/>
      <c r="K185" s="14"/>
      <c r="L185" s="14"/>
      <c r="M185" s="39"/>
      <c r="N185" s="39"/>
      <c r="O185" s="39"/>
      <c r="P185" s="39"/>
      <c r="Q185" s="39"/>
      <c r="R185" s="39"/>
      <c r="S185" s="39"/>
      <c r="T185" s="39"/>
      <c r="U185" s="39"/>
      <c r="V185" s="39"/>
      <c r="W185" s="39"/>
      <c r="X185" s="39"/>
      <c r="Y185" s="39"/>
    </row>
    <row r="186" spans="3:26" ht="17.100000000000001" customHeight="1">
      <c r="C186" s="446" t="s">
        <v>473</v>
      </c>
      <c r="D186" s="14"/>
      <c r="E186" s="14"/>
      <c r="F186" s="14"/>
      <c r="G186" s="14"/>
      <c r="H186" s="14"/>
      <c r="I186" s="14"/>
      <c r="J186" s="14"/>
      <c r="K186" s="14"/>
      <c r="L186" s="14"/>
      <c r="M186" s="39"/>
      <c r="N186" s="39"/>
      <c r="O186" s="39"/>
      <c r="P186" s="39"/>
      <c r="Q186" s="39"/>
      <c r="R186" s="39"/>
      <c r="S186" s="39"/>
      <c r="T186" s="39"/>
      <c r="U186" s="39"/>
      <c r="V186" s="39"/>
      <c r="W186" s="39"/>
      <c r="X186" s="39"/>
      <c r="Y186" s="39"/>
    </row>
    <row r="187" spans="3:26" ht="17.100000000000001" customHeight="1">
      <c r="C187" s="445" t="s">
        <v>472</v>
      </c>
      <c r="D187" s="14"/>
      <c r="E187" s="14"/>
      <c r="F187" s="14"/>
      <c r="G187" s="14"/>
      <c r="H187" s="14"/>
      <c r="I187" s="14"/>
      <c r="J187" s="14"/>
      <c r="K187" s="14"/>
      <c r="L187" s="14"/>
      <c r="N187" s="39"/>
      <c r="O187" s="127" t="s">
        <v>577</v>
      </c>
      <c r="P187" s="39"/>
      <c r="Q187" s="39"/>
      <c r="R187" s="39"/>
      <c r="S187" s="39"/>
      <c r="T187" s="39"/>
      <c r="U187" s="39"/>
      <c r="V187" s="39"/>
      <c r="W187" s="39"/>
      <c r="X187" s="39"/>
      <c r="Y187" s="39"/>
    </row>
    <row r="188" spans="3:26" ht="17.100000000000001" customHeight="1">
      <c r="D188" s="14"/>
      <c r="E188" s="14"/>
      <c r="F188" s="14"/>
      <c r="G188" s="14"/>
      <c r="H188" s="14"/>
      <c r="I188" s="14"/>
      <c r="J188" s="14"/>
      <c r="K188" s="14"/>
      <c r="L188" s="14"/>
      <c r="M188" s="39"/>
      <c r="N188" s="39"/>
      <c r="O188" s="39"/>
      <c r="P188" s="39"/>
      <c r="Q188" s="39"/>
      <c r="R188" s="39"/>
      <c r="S188" s="39"/>
      <c r="T188" s="39"/>
      <c r="U188" s="39"/>
      <c r="V188" s="39"/>
      <c r="W188" s="39"/>
      <c r="X188" s="39"/>
      <c r="Y188" s="39"/>
    </row>
    <row r="189" spans="3:26" ht="17.100000000000001" customHeight="1">
      <c r="C189" s="12"/>
      <c r="D189" s="14"/>
      <c r="E189" s="14"/>
      <c r="F189" s="14"/>
      <c r="G189" s="14"/>
      <c r="H189" s="14"/>
      <c r="I189" s="14"/>
      <c r="J189" s="14"/>
      <c r="K189" s="14"/>
      <c r="L189" s="14"/>
      <c r="M189" s="39"/>
      <c r="N189" s="39"/>
      <c r="O189" s="39"/>
      <c r="P189" s="39"/>
      <c r="Q189" s="39"/>
      <c r="R189" s="39"/>
      <c r="S189" s="39"/>
      <c r="T189" s="39"/>
      <c r="U189" s="39"/>
      <c r="V189" s="39"/>
      <c r="W189" s="39"/>
      <c r="X189" s="39"/>
      <c r="Y189" s="39"/>
    </row>
    <row r="190" spans="3:26" ht="17.100000000000001" customHeight="1">
      <c r="D190" s="14"/>
      <c r="E190" s="14"/>
      <c r="F190" s="14"/>
      <c r="G190" s="14"/>
      <c r="H190" s="14"/>
      <c r="I190" s="14"/>
      <c r="J190" s="14"/>
      <c r="K190" s="14"/>
      <c r="L190" s="14"/>
      <c r="M190" s="39"/>
      <c r="N190" s="39"/>
      <c r="O190" s="39"/>
      <c r="P190" s="39"/>
      <c r="Q190" s="39"/>
      <c r="R190" s="39"/>
      <c r="S190" s="39"/>
      <c r="T190" s="39"/>
      <c r="U190" s="39"/>
      <c r="V190" s="39"/>
      <c r="W190" s="39"/>
      <c r="X190" s="39"/>
      <c r="Y190" s="39"/>
    </row>
    <row r="191" spans="3:26" ht="17.100000000000001" customHeight="1">
      <c r="D191" s="14"/>
      <c r="E191" s="14"/>
      <c r="F191" s="14"/>
      <c r="G191" s="14"/>
      <c r="H191" s="14"/>
      <c r="I191" s="14"/>
      <c r="J191" s="14"/>
      <c r="K191" s="14"/>
      <c r="L191" s="14"/>
      <c r="M191" s="39"/>
      <c r="N191" s="39"/>
      <c r="O191" s="39"/>
      <c r="P191" s="39"/>
      <c r="Q191" s="39"/>
      <c r="R191" s="39"/>
      <c r="S191" s="39"/>
      <c r="T191" s="39"/>
      <c r="U191" s="39"/>
      <c r="V191" s="39"/>
      <c r="W191" s="39"/>
      <c r="X191" s="39"/>
      <c r="Y191" s="39"/>
    </row>
    <row r="192" spans="3:26" ht="17.100000000000001" customHeight="1">
      <c r="D192" s="14"/>
      <c r="E192" s="14"/>
      <c r="F192" s="14"/>
      <c r="G192" s="14"/>
      <c r="H192" s="14"/>
      <c r="I192" s="14"/>
      <c r="J192" s="14"/>
      <c r="K192" s="14"/>
      <c r="L192" s="14"/>
      <c r="M192" s="39"/>
      <c r="N192" s="39"/>
      <c r="O192" s="39"/>
      <c r="P192" s="39"/>
      <c r="Q192" s="39"/>
      <c r="R192" s="39"/>
      <c r="S192" s="39"/>
      <c r="T192" s="39"/>
      <c r="U192" s="39"/>
      <c r="V192" s="39"/>
      <c r="W192" s="39"/>
      <c r="X192" s="39"/>
      <c r="Y192" s="39"/>
    </row>
    <row r="193" spans="3:25" ht="17.100000000000001" customHeight="1">
      <c r="D193" s="14"/>
      <c r="E193" s="14"/>
      <c r="F193" s="14"/>
      <c r="G193" s="14"/>
      <c r="H193" s="14"/>
      <c r="I193" s="14"/>
      <c r="J193" s="14"/>
      <c r="K193" s="14"/>
      <c r="M193" s="39"/>
      <c r="N193" s="39"/>
      <c r="O193" s="39"/>
      <c r="P193" s="39"/>
      <c r="Q193" s="39"/>
      <c r="R193" s="39"/>
      <c r="S193" s="39"/>
      <c r="T193" s="39"/>
      <c r="U193" s="39"/>
      <c r="V193" s="39"/>
      <c r="W193" s="39"/>
      <c r="X193" s="39"/>
      <c r="Y193" s="39"/>
    </row>
    <row r="194" spans="3:25" ht="17.100000000000001" customHeight="1">
      <c r="C194" s="14"/>
      <c r="D194" s="14"/>
      <c r="E194" s="14"/>
      <c r="F194" s="14"/>
      <c r="G194" s="14"/>
      <c r="H194" s="14"/>
      <c r="I194" s="14"/>
      <c r="J194" s="14"/>
      <c r="K194" s="14"/>
      <c r="L194" s="14"/>
      <c r="M194" s="39"/>
      <c r="N194" s="39"/>
      <c r="O194" s="39"/>
      <c r="P194" s="39"/>
      <c r="Q194" s="39"/>
      <c r="R194" s="39"/>
      <c r="S194" s="39"/>
      <c r="T194" s="39"/>
      <c r="U194" s="39"/>
      <c r="V194" s="39"/>
      <c r="W194" s="39"/>
      <c r="X194" s="39"/>
      <c r="Y194" s="39"/>
    </row>
    <row r="195" spans="3:25" ht="17.100000000000001" customHeight="1">
      <c r="C195" s="14"/>
      <c r="D195" s="14"/>
      <c r="E195" s="14"/>
      <c r="F195" s="14"/>
      <c r="G195" s="14"/>
      <c r="H195" s="14"/>
      <c r="I195" s="14"/>
      <c r="J195" s="14"/>
      <c r="K195" s="14"/>
      <c r="L195" s="14"/>
      <c r="M195" s="39"/>
      <c r="N195" s="39"/>
      <c r="O195" s="39"/>
      <c r="P195" s="39"/>
      <c r="Q195" s="39"/>
      <c r="R195" s="39"/>
      <c r="S195" s="39"/>
      <c r="T195" s="39"/>
      <c r="U195" s="39"/>
      <c r="V195" s="39"/>
      <c r="W195" s="39"/>
      <c r="X195" s="39"/>
      <c r="Y195" s="39"/>
    </row>
    <row r="196" spans="3:25" ht="17.100000000000001" customHeight="1">
      <c r="C196" s="14"/>
      <c r="D196" s="14"/>
      <c r="E196" s="14"/>
      <c r="F196" s="14"/>
      <c r="G196" s="14"/>
      <c r="H196" s="14"/>
      <c r="I196" s="14"/>
      <c r="J196" s="14"/>
      <c r="K196" s="14"/>
      <c r="L196" s="14"/>
      <c r="M196" s="39"/>
      <c r="N196" s="39"/>
      <c r="O196" s="39"/>
      <c r="P196" s="39"/>
      <c r="Q196" s="39"/>
      <c r="R196" s="39"/>
      <c r="S196" s="39"/>
      <c r="T196" s="39"/>
      <c r="U196" s="39"/>
      <c r="V196" s="39"/>
      <c r="W196" s="39"/>
      <c r="X196" s="39"/>
      <c r="Y196" s="39"/>
    </row>
    <row r="197" spans="3:25" ht="17.100000000000001" customHeight="1">
      <c r="C197" s="14"/>
      <c r="D197" s="14"/>
      <c r="E197" s="14"/>
      <c r="F197" s="14"/>
      <c r="G197" s="14"/>
      <c r="H197" s="14"/>
      <c r="I197" s="14"/>
      <c r="J197" s="14"/>
      <c r="K197" s="14"/>
      <c r="L197" s="14"/>
      <c r="M197" s="39"/>
      <c r="N197" s="39"/>
      <c r="O197" s="39"/>
      <c r="P197" s="39"/>
      <c r="Q197" s="39"/>
      <c r="R197" s="39"/>
      <c r="S197" s="128"/>
      <c r="T197" s="39"/>
      <c r="U197" s="39"/>
      <c r="V197" s="39"/>
      <c r="W197" s="39"/>
      <c r="X197" s="39"/>
      <c r="Y197" s="39"/>
    </row>
    <row r="198" spans="3:25" ht="17.100000000000001" customHeight="1">
      <c r="C198" s="14"/>
      <c r="D198" s="14"/>
      <c r="E198" s="14"/>
      <c r="F198" s="14"/>
      <c r="G198" s="14"/>
      <c r="H198" s="14"/>
      <c r="I198" s="14"/>
      <c r="J198" s="14"/>
      <c r="K198" s="14"/>
      <c r="L198" s="14"/>
      <c r="M198" s="39"/>
      <c r="N198" s="39"/>
      <c r="O198" s="39"/>
      <c r="P198" s="39"/>
      <c r="Q198" s="39"/>
      <c r="R198" s="39"/>
      <c r="S198" s="39"/>
      <c r="T198" s="39"/>
      <c r="U198" s="39"/>
      <c r="V198" s="39"/>
      <c r="W198" s="39"/>
      <c r="X198" s="39"/>
      <c r="Y198" s="39"/>
    </row>
    <row r="199" spans="3:25" ht="17.100000000000001" customHeight="1">
      <c r="C199" s="14"/>
      <c r="D199" s="14"/>
      <c r="E199" s="14"/>
      <c r="F199" s="14"/>
      <c r="G199" s="14"/>
      <c r="H199" s="14"/>
      <c r="I199" s="14"/>
      <c r="J199" s="14"/>
      <c r="K199" s="14"/>
      <c r="L199" s="14"/>
      <c r="M199" s="39"/>
      <c r="N199" s="39"/>
      <c r="O199" s="39"/>
      <c r="P199" s="39"/>
      <c r="Q199" s="39"/>
      <c r="R199" s="39"/>
      <c r="S199" s="39"/>
      <c r="T199" s="39"/>
      <c r="U199" s="39"/>
      <c r="V199" s="39"/>
      <c r="W199" s="39"/>
      <c r="X199" s="39"/>
      <c r="Y199" s="39"/>
    </row>
    <row r="200" spans="3:25" ht="17.100000000000001" customHeight="1">
      <c r="C200" s="14"/>
      <c r="D200" s="14"/>
      <c r="E200" s="14"/>
      <c r="F200" s="14"/>
      <c r="G200" s="14"/>
      <c r="H200" s="14"/>
      <c r="I200" s="14"/>
      <c r="J200" s="14"/>
      <c r="K200" s="14"/>
      <c r="L200" s="14"/>
      <c r="M200" s="39"/>
      <c r="N200" s="39"/>
      <c r="O200" s="39"/>
      <c r="P200" s="39"/>
      <c r="Q200" s="39"/>
      <c r="R200" s="39"/>
      <c r="S200" s="39"/>
      <c r="T200" s="39"/>
      <c r="U200" s="39"/>
      <c r="V200" s="39"/>
      <c r="W200" s="39"/>
      <c r="X200" s="39"/>
      <c r="Y200" s="39"/>
    </row>
    <row r="201" spans="3:25" ht="17.100000000000001" customHeight="1">
      <c r="C201" s="14"/>
      <c r="D201" s="14"/>
      <c r="E201" s="14"/>
      <c r="F201" s="14"/>
      <c r="G201" s="14"/>
      <c r="H201" s="14"/>
      <c r="I201" s="14"/>
      <c r="J201" s="14"/>
      <c r="K201" s="14"/>
      <c r="L201" s="14"/>
      <c r="M201" s="39"/>
      <c r="N201" s="39"/>
      <c r="O201" s="39"/>
      <c r="P201" s="39"/>
      <c r="Q201" s="39"/>
      <c r="R201" s="39"/>
      <c r="S201" s="39"/>
      <c r="T201" s="39"/>
      <c r="U201" s="39"/>
      <c r="V201" s="39"/>
      <c r="W201" s="39"/>
      <c r="X201" s="39"/>
      <c r="Y201" s="39"/>
    </row>
    <row r="202" spans="3:25" ht="17.100000000000001" customHeight="1">
      <c r="C202" s="14"/>
      <c r="D202" s="14"/>
      <c r="E202" s="14"/>
      <c r="F202" s="14"/>
      <c r="G202" s="14"/>
      <c r="H202" s="14"/>
      <c r="I202" s="14"/>
      <c r="J202" s="14"/>
      <c r="K202" s="14"/>
      <c r="L202" s="14"/>
      <c r="M202" s="39"/>
      <c r="N202" s="39"/>
      <c r="O202" s="39"/>
      <c r="P202" s="39"/>
      <c r="Q202" s="39"/>
      <c r="R202" s="39"/>
      <c r="S202" s="39"/>
      <c r="T202" s="39"/>
      <c r="U202" s="39"/>
      <c r="V202" s="39"/>
      <c r="W202" s="39"/>
      <c r="X202" s="39"/>
      <c r="Y202" s="39"/>
    </row>
    <row r="204" spans="3:25" ht="17.100000000000001" customHeight="1">
      <c r="C204" s="130" t="s">
        <v>577</v>
      </c>
      <c r="D204" s="130"/>
      <c r="E204" s="130"/>
      <c r="F204" s="130"/>
      <c r="G204" s="130"/>
      <c r="H204" s="130"/>
      <c r="I204" s="130"/>
      <c r="J204" s="130"/>
      <c r="K204" s="130"/>
      <c r="L204" s="130"/>
      <c r="M204" s="131"/>
      <c r="N204" s="131"/>
      <c r="O204" s="131"/>
      <c r="P204" s="131"/>
      <c r="Q204" s="131"/>
      <c r="R204" s="131"/>
      <c r="S204" s="131"/>
      <c r="U204" s="131"/>
      <c r="W204" s="131"/>
    </row>
    <row r="205" spans="3:25" ht="17.100000000000001" customHeight="1">
      <c r="C205" s="132" t="s">
        <v>577</v>
      </c>
      <c r="D205" s="132"/>
      <c r="E205" s="132"/>
      <c r="F205" s="132"/>
      <c r="G205" s="132"/>
      <c r="H205" s="132"/>
      <c r="I205" s="132"/>
      <c r="J205" s="132"/>
      <c r="K205" s="132"/>
      <c r="L205" s="132"/>
      <c r="M205" s="131" t="s">
        <v>577</v>
      </c>
      <c r="N205" s="131" t="s">
        <v>577</v>
      </c>
      <c r="O205" s="131"/>
      <c r="P205" s="131" t="s">
        <v>577</v>
      </c>
      <c r="Q205" s="131"/>
      <c r="R205" s="131" t="s">
        <v>577</v>
      </c>
      <c r="S205" s="131"/>
      <c r="U205" s="131"/>
      <c r="W205" s="131"/>
    </row>
    <row r="206" spans="3:25" ht="17.100000000000001" customHeight="1">
      <c r="C206" s="132" t="s">
        <v>577</v>
      </c>
      <c r="D206" s="132"/>
      <c r="E206" s="132"/>
      <c r="F206" s="132"/>
      <c r="G206" s="132"/>
      <c r="H206" s="132"/>
      <c r="I206" s="132"/>
      <c r="J206" s="132"/>
      <c r="K206" s="132"/>
      <c r="L206" s="132"/>
      <c r="M206" s="131" t="s">
        <v>577</v>
      </c>
      <c r="N206" s="131" t="s">
        <v>577</v>
      </c>
      <c r="O206" s="131"/>
      <c r="P206" s="131" t="s">
        <v>577</v>
      </c>
      <c r="Q206" s="131"/>
      <c r="R206" s="131" t="s">
        <v>577</v>
      </c>
      <c r="S206" s="131"/>
      <c r="U206" s="131"/>
      <c r="W206" s="131"/>
    </row>
    <row r="207" spans="3:25" ht="17.100000000000001" customHeight="1">
      <c r="C207" s="132" t="s">
        <v>577</v>
      </c>
      <c r="D207" s="132"/>
      <c r="E207" s="132"/>
      <c r="F207" s="132"/>
      <c r="G207" s="132"/>
      <c r="H207" s="132"/>
      <c r="I207" s="132"/>
      <c r="J207" s="132"/>
      <c r="K207" s="132"/>
      <c r="L207" s="132"/>
      <c r="M207" s="131"/>
      <c r="N207" s="131"/>
      <c r="O207" s="131"/>
      <c r="P207" s="131"/>
      <c r="Q207" s="131"/>
      <c r="R207" s="131" t="s">
        <v>577</v>
      </c>
      <c r="S207" s="131"/>
      <c r="U207" s="131"/>
      <c r="W207" s="131"/>
    </row>
    <row r="208" spans="3:25" ht="17.100000000000001" customHeight="1">
      <c r="C208" s="133"/>
      <c r="D208" s="133"/>
      <c r="E208" s="133"/>
      <c r="F208" s="133"/>
      <c r="G208" s="133"/>
      <c r="H208" s="133"/>
      <c r="I208" s="133"/>
      <c r="J208" s="133"/>
      <c r="K208" s="133"/>
      <c r="L208" s="133"/>
      <c r="M208" s="131" t="s">
        <v>577</v>
      </c>
      <c r="N208" s="131" t="s">
        <v>577</v>
      </c>
      <c r="O208" s="131"/>
      <c r="P208" s="131" t="s">
        <v>577</v>
      </c>
      <c r="Q208" s="131"/>
      <c r="R208" s="131" t="s">
        <v>577</v>
      </c>
      <c r="S208" s="131"/>
      <c r="U208" s="131"/>
      <c r="W208" s="131"/>
    </row>
  </sheetData>
  <sheetProtection formatCells="0" formatColumns="0" formatRows="0" insertColumns="0" insertRows="0" insertHyperlinks="0" deleteColumns="0" deleteRows="0" selectLockedCells="1"/>
  <mergeCells count="613">
    <mergeCell ref="E5:I5"/>
    <mergeCell ref="E6:I6"/>
    <mergeCell ref="V84:W84"/>
    <mergeCell ref="V85:W85"/>
    <mergeCell ref="T84:U84"/>
    <mergeCell ref="V90:W90"/>
    <mergeCell ref="N89:O89"/>
    <mergeCell ref="P89:Q89"/>
    <mergeCell ref="R89:S89"/>
    <mergeCell ref="T89:U89"/>
    <mergeCell ref="V87:W87"/>
    <mergeCell ref="N88:O88"/>
    <mergeCell ref="P88:Q88"/>
    <mergeCell ref="R88:S88"/>
    <mergeCell ref="T88:U88"/>
    <mergeCell ref="V89:W89"/>
    <mergeCell ref="N90:O90"/>
    <mergeCell ref="P90:Q90"/>
    <mergeCell ref="R90:S90"/>
    <mergeCell ref="T90:U90"/>
    <mergeCell ref="V86:W86"/>
    <mergeCell ref="T86:U86"/>
    <mergeCell ref="V82:W82"/>
    <mergeCell ref="V83:W83"/>
    <mergeCell ref="N160:O160"/>
    <mergeCell ref="P160:Q160"/>
    <mergeCell ref="C108:D108"/>
    <mergeCell ref="E38:J38"/>
    <mergeCell ref="E49:J49"/>
    <mergeCell ref="E52:J52"/>
    <mergeCell ref="C112:D112"/>
    <mergeCell ref="E123:M123"/>
    <mergeCell ref="C120:I120"/>
    <mergeCell ref="J40:M40"/>
    <mergeCell ref="E104:M104"/>
    <mergeCell ref="E107:M107"/>
    <mergeCell ref="N87:O87"/>
    <mergeCell ref="P87:Q87"/>
    <mergeCell ref="N91:O91"/>
    <mergeCell ref="P91:Q91"/>
    <mergeCell ref="P92:Q92"/>
    <mergeCell ref="N153:O153"/>
    <mergeCell ref="P153:Q153"/>
    <mergeCell ref="N130:O130"/>
    <mergeCell ref="N131:O131"/>
    <mergeCell ref="P146:Q146"/>
    <mergeCell ref="P147:Q147"/>
    <mergeCell ref="N109:O109"/>
    <mergeCell ref="AB114:AG114"/>
    <mergeCell ref="C119:D119"/>
    <mergeCell ref="N145:O145"/>
    <mergeCell ref="P144:Q144"/>
    <mergeCell ref="P145:Q145"/>
    <mergeCell ref="C148:M148"/>
    <mergeCell ref="E137:J137"/>
    <mergeCell ref="C140:I142"/>
    <mergeCell ref="C143:K143"/>
    <mergeCell ref="T124:U124"/>
    <mergeCell ref="P133:Q133"/>
    <mergeCell ref="P135:Q135"/>
    <mergeCell ref="R133:S133"/>
    <mergeCell ref="R135:S135"/>
    <mergeCell ref="R130:S130"/>
    <mergeCell ref="T128:U128"/>
    <mergeCell ref="V124:W124"/>
    <mergeCell ref="V125:W125"/>
    <mergeCell ref="V126:W126"/>
    <mergeCell ref="V127:W127"/>
    <mergeCell ref="V145:W145"/>
    <mergeCell ref="P130:Q130"/>
    <mergeCell ref="N128:O128"/>
    <mergeCell ref="N129:O129"/>
    <mergeCell ref="V177:W177"/>
    <mergeCell ref="N175:O175"/>
    <mergeCell ref="P175:Q175"/>
    <mergeCell ref="R175:S175"/>
    <mergeCell ref="T175:U175"/>
    <mergeCell ref="N179:O179"/>
    <mergeCell ref="N177:O177"/>
    <mergeCell ref="N144:O144"/>
    <mergeCell ref="N159:O159"/>
    <mergeCell ref="N156:O156"/>
    <mergeCell ref="N157:O157"/>
    <mergeCell ref="N158:O158"/>
    <mergeCell ref="N152:O152"/>
    <mergeCell ref="N146:O146"/>
    <mergeCell ref="N147:O147"/>
    <mergeCell ref="V179:W179"/>
    <mergeCell ref="P179:Q179"/>
    <mergeCell ref="R179:S179"/>
    <mergeCell ref="T179:U179"/>
    <mergeCell ref="V175:W175"/>
    <mergeCell ref="P177:Q177"/>
    <mergeCell ref="R177:S177"/>
    <mergeCell ref="T177:U177"/>
    <mergeCell ref="P156:Q156"/>
    <mergeCell ref="V172:W172"/>
    <mergeCell ref="N174:O174"/>
    <mergeCell ref="P174:Q174"/>
    <mergeCell ref="R174:S174"/>
    <mergeCell ref="T174:U174"/>
    <mergeCell ref="V174:W174"/>
    <mergeCell ref="N172:O172"/>
    <mergeCell ref="P172:Q172"/>
    <mergeCell ref="R172:S172"/>
    <mergeCell ref="T172:U172"/>
    <mergeCell ref="V166:W166"/>
    <mergeCell ref="V167:W167"/>
    <mergeCell ref="V162:W162"/>
    <mergeCell ref="R163:S163"/>
    <mergeCell ref="T163:U163"/>
    <mergeCell ref="V163:W163"/>
    <mergeCell ref="V168:W168"/>
    <mergeCell ref="N171:O171"/>
    <mergeCell ref="P171:Q171"/>
    <mergeCell ref="R171:S171"/>
    <mergeCell ref="T171:U171"/>
    <mergeCell ref="V171:W171"/>
    <mergeCell ref="N168:O168"/>
    <mergeCell ref="P168:Q168"/>
    <mergeCell ref="R168:S168"/>
    <mergeCell ref="T168:U168"/>
    <mergeCell ref="P164:Q164"/>
    <mergeCell ref="P165:Q165"/>
    <mergeCell ref="R164:S164"/>
    <mergeCell ref="R165:S165"/>
    <mergeCell ref="V164:W164"/>
    <mergeCell ref="V165:W165"/>
    <mergeCell ref="P166:Q166"/>
    <mergeCell ref="P167:Q167"/>
    <mergeCell ref="N162:O162"/>
    <mergeCell ref="N163:O163"/>
    <mergeCell ref="N164:O164"/>
    <mergeCell ref="N165:O165"/>
    <mergeCell ref="N166:O166"/>
    <mergeCell ref="N167:O167"/>
    <mergeCell ref="P162:Q162"/>
    <mergeCell ref="P163:Q163"/>
    <mergeCell ref="R166:S166"/>
    <mergeCell ref="R167:S167"/>
    <mergeCell ref="R162:S162"/>
    <mergeCell ref="T162:U162"/>
    <mergeCell ref="T164:U164"/>
    <mergeCell ref="T165:U165"/>
    <mergeCell ref="T166:U166"/>
    <mergeCell ref="T167:U167"/>
    <mergeCell ref="R160:S160"/>
    <mergeCell ref="T160:U160"/>
    <mergeCell ref="V160:W160"/>
    <mergeCell ref="P154:Q154"/>
    <mergeCell ref="V159:W159"/>
    <mergeCell ref="R159:S159"/>
    <mergeCell ref="P159:Q159"/>
    <mergeCell ref="T156:U156"/>
    <mergeCell ref="T157:U157"/>
    <mergeCell ref="P157:Q157"/>
    <mergeCell ref="P158:Q158"/>
    <mergeCell ref="T158:U158"/>
    <mergeCell ref="T159:U159"/>
    <mergeCell ref="R156:S156"/>
    <mergeCell ref="R157:S157"/>
    <mergeCell ref="R158:S158"/>
    <mergeCell ref="V157:W157"/>
    <mergeCell ref="V158:W158"/>
    <mergeCell ref="V156:W156"/>
    <mergeCell ref="T125:U125"/>
    <mergeCell ref="T126:U126"/>
    <mergeCell ref="T127:U127"/>
    <mergeCell ref="R114:S114"/>
    <mergeCell ref="T114:U114"/>
    <mergeCell ref="T105:U105"/>
    <mergeCell ref="T106:U106"/>
    <mergeCell ref="T107:U107"/>
    <mergeCell ref="T113:U113"/>
    <mergeCell ref="V154:W154"/>
    <mergeCell ref="R154:S154"/>
    <mergeCell ref="T154:U154"/>
    <mergeCell ref="V151:W151"/>
    <mergeCell ref="R152:S152"/>
    <mergeCell ref="T152:U152"/>
    <mergeCell ref="V152:W152"/>
    <mergeCell ref="T144:U144"/>
    <mergeCell ref="V153:W153"/>
    <mergeCell ref="V150:W150"/>
    <mergeCell ref="V144:W144"/>
    <mergeCell ref="V146:W146"/>
    <mergeCell ref="V147:W147"/>
    <mergeCell ref="P95:Q95"/>
    <mergeCell ref="P96:Q96"/>
    <mergeCell ref="P97:Q97"/>
    <mergeCell ref="P98:Q98"/>
    <mergeCell ref="V131:W131"/>
    <mergeCell ref="V128:W128"/>
    <mergeCell ref="V129:W129"/>
    <mergeCell ref="V130:W130"/>
    <mergeCell ref="V114:W114"/>
    <mergeCell ref="V96:W96"/>
    <mergeCell ref="V97:W97"/>
    <mergeCell ref="V98:W98"/>
    <mergeCell ref="T96:U96"/>
    <mergeCell ref="V123:W123"/>
    <mergeCell ref="R118:S118"/>
    <mergeCell ref="V120:W120"/>
    <mergeCell ref="V116:W116"/>
    <mergeCell ref="V117:W117"/>
    <mergeCell ref="R126:S126"/>
    <mergeCell ref="V118:W118"/>
    <mergeCell ref="V119:W119"/>
    <mergeCell ref="V121:W121"/>
    <mergeCell ref="T121:U121"/>
    <mergeCell ref="R96:S96"/>
    <mergeCell ref="V133:W133"/>
    <mergeCell ref="N149:O149"/>
    <mergeCell ref="V149:W149"/>
    <mergeCell ref="T151:U151"/>
    <mergeCell ref="R150:S150"/>
    <mergeCell ref="R151:S151"/>
    <mergeCell ref="T149:U149"/>
    <mergeCell ref="T150:U150"/>
    <mergeCell ref="R149:S149"/>
    <mergeCell ref="P149:Q149"/>
    <mergeCell ref="P150:Q150"/>
    <mergeCell ref="R147:S147"/>
    <mergeCell ref="T146:U146"/>
    <mergeCell ref="T147:U147"/>
    <mergeCell ref="T145:U145"/>
    <mergeCell ref="R144:S144"/>
    <mergeCell ref="V135:W135"/>
    <mergeCell ref="N133:O133"/>
    <mergeCell ref="N135:O135"/>
    <mergeCell ref="R146:S146"/>
    <mergeCell ref="P129:Q129"/>
    <mergeCell ref="P126:Q126"/>
    <mergeCell ref="P127:Q127"/>
    <mergeCell ref="P125:Q125"/>
    <mergeCell ref="T123:U123"/>
    <mergeCell ref="R127:S127"/>
    <mergeCell ref="R128:S128"/>
    <mergeCell ref="R129:S129"/>
    <mergeCell ref="N154:O154"/>
    <mergeCell ref="T129:U129"/>
    <mergeCell ref="T130:U130"/>
    <mergeCell ref="R145:S145"/>
    <mergeCell ref="T135:U135"/>
    <mergeCell ref="T133:U133"/>
    <mergeCell ref="T153:U153"/>
    <mergeCell ref="P152:Q152"/>
    <mergeCell ref="N150:O150"/>
    <mergeCell ref="N151:O151"/>
    <mergeCell ref="R153:S153"/>
    <mergeCell ref="P131:Q131"/>
    <mergeCell ref="R131:S131"/>
    <mergeCell ref="T131:U131"/>
    <mergeCell ref="P151:Q151"/>
    <mergeCell ref="P128:Q128"/>
    <mergeCell ref="N114:O114"/>
    <mergeCell ref="P114:Q114"/>
    <mergeCell ref="N120:O120"/>
    <mergeCell ref="N121:O121"/>
    <mergeCell ref="N123:O123"/>
    <mergeCell ref="N112:O112"/>
    <mergeCell ref="N113:O113"/>
    <mergeCell ref="N108:O108"/>
    <mergeCell ref="V113:W113"/>
    <mergeCell ref="V110:W110"/>
    <mergeCell ref="V111:W111"/>
    <mergeCell ref="V112:W112"/>
    <mergeCell ref="R112:S112"/>
    <mergeCell ref="V108:W108"/>
    <mergeCell ref="V109:W109"/>
    <mergeCell ref="T109:U109"/>
    <mergeCell ref="T110:U110"/>
    <mergeCell ref="R113:S113"/>
    <mergeCell ref="T112:U112"/>
    <mergeCell ref="T111:U111"/>
    <mergeCell ref="T108:U108"/>
    <mergeCell ref="P112:Q112"/>
    <mergeCell ref="R108:S108"/>
    <mergeCell ref="P108:Q108"/>
    <mergeCell ref="P113:Q113"/>
    <mergeCell ref="R109:S109"/>
    <mergeCell ref="R110:S110"/>
    <mergeCell ref="R111:S111"/>
    <mergeCell ref="P109:Q109"/>
    <mergeCell ref="P111:Q111"/>
    <mergeCell ref="P102:Q102"/>
    <mergeCell ref="R102:S102"/>
    <mergeCell ref="T102:U102"/>
    <mergeCell ref="R105:S105"/>
    <mergeCell ref="P105:Q105"/>
    <mergeCell ref="P107:Q107"/>
    <mergeCell ref="P104:Q104"/>
    <mergeCell ref="R106:S106"/>
    <mergeCell ref="R107:S107"/>
    <mergeCell ref="P106:Q106"/>
    <mergeCell ref="R104:S104"/>
    <mergeCell ref="N111:O111"/>
    <mergeCell ref="N110:O110"/>
    <mergeCell ref="P110:Q110"/>
    <mergeCell ref="V102:W102"/>
    <mergeCell ref="T98:U98"/>
    <mergeCell ref="V104:W104"/>
    <mergeCell ref="T104:U104"/>
    <mergeCell ref="V101:W101"/>
    <mergeCell ref="R99:S99"/>
    <mergeCell ref="R98:S98"/>
    <mergeCell ref="N107:O107"/>
    <mergeCell ref="P101:Q101"/>
    <mergeCell ref="R101:S101"/>
    <mergeCell ref="T101:U101"/>
    <mergeCell ref="V99:W99"/>
    <mergeCell ref="V100:W100"/>
    <mergeCell ref="T100:U100"/>
    <mergeCell ref="V105:W105"/>
    <mergeCell ref="V106:W106"/>
    <mergeCell ref="V107:W107"/>
    <mergeCell ref="R100:S100"/>
    <mergeCell ref="P99:Q99"/>
    <mergeCell ref="P100:Q100"/>
    <mergeCell ref="R97:S97"/>
    <mergeCell ref="T97:U97"/>
    <mergeCell ref="T99:U99"/>
    <mergeCell ref="V95:W95"/>
    <mergeCell ref="V88:W88"/>
    <mergeCell ref="R87:S87"/>
    <mergeCell ref="T87:U87"/>
    <mergeCell ref="V91:W91"/>
    <mergeCell ref="R91:S91"/>
    <mergeCell ref="T91:U91"/>
    <mergeCell ref="V92:W92"/>
    <mergeCell ref="R92:S92"/>
    <mergeCell ref="T92:U92"/>
    <mergeCell ref="R95:S95"/>
    <mergeCell ref="T95:U95"/>
    <mergeCell ref="T75:U75"/>
    <mergeCell ref="T76:U76"/>
    <mergeCell ref="T77:U77"/>
    <mergeCell ref="T78:U78"/>
    <mergeCell ref="T79:U79"/>
    <mergeCell ref="V75:W75"/>
    <mergeCell ref="V76:W76"/>
    <mergeCell ref="V77:W77"/>
    <mergeCell ref="V78:W78"/>
    <mergeCell ref="V79:W79"/>
    <mergeCell ref="T80:U80"/>
    <mergeCell ref="T81:U81"/>
    <mergeCell ref="T82:U82"/>
    <mergeCell ref="T83:U83"/>
    <mergeCell ref="R82:S82"/>
    <mergeCell ref="R83:S83"/>
    <mergeCell ref="V81:W81"/>
    <mergeCell ref="R86:S86"/>
    <mergeCell ref="V80:W80"/>
    <mergeCell ref="T85:U85"/>
    <mergeCell ref="P86:Q86"/>
    <mergeCell ref="R75:S75"/>
    <mergeCell ref="R76:S76"/>
    <mergeCell ref="R77:S77"/>
    <mergeCell ref="R78:S78"/>
    <mergeCell ref="R79:S79"/>
    <mergeCell ref="R80:S80"/>
    <mergeCell ref="R81:S81"/>
    <mergeCell ref="P80:Q80"/>
    <mergeCell ref="P81:Q81"/>
    <mergeCell ref="R84:S84"/>
    <mergeCell ref="P84:Q84"/>
    <mergeCell ref="P85:Q85"/>
    <mergeCell ref="P82:Q82"/>
    <mergeCell ref="P83:Q83"/>
    <mergeCell ref="R85:S85"/>
    <mergeCell ref="P79:Q79"/>
    <mergeCell ref="P75:Q75"/>
    <mergeCell ref="P76:Q76"/>
    <mergeCell ref="P77:Q77"/>
    <mergeCell ref="P72:Q72"/>
    <mergeCell ref="E66:J66"/>
    <mergeCell ref="E41:I41"/>
    <mergeCell ref="E47:J47"/>
    <mergeCell ref="P78:Q78"/>
    <mergeCell ref="E7:I7"/>
    <mergeCell ref="E8:I8"/>
    <mergeCell ref="E9:I9"/>
    <mergeCell ref="E11:J11"/>
    <mergeCell ref="E10:J10"/>
    <mergeCell ref="E13:J13"/>
    <mergeCell ref="E14:J14"/>
    <mergeCell ref="E24:J24"/>
    <mergeCell ref="E30:J30"/>
    <mergeCell ref="E25:J25"/>
    <mergeCell ref="E26:J26"/>
    <mergeCell ref="E20:M20"/>
    <mergeCell ref="E22:J22"/>
    <mergeCell ref="E21:M21"/>
    <mergeCell ref="J19:M19"/>
    <mergeCell ref="E15:J15"/>
    <mergeCell ref="E12:J12"/>
    <mergeCell ref="J50:M50"/>
    <mergeCell ref="E27:J27"/>
    <mergeCell ref="E28:J28"/>
    <mergeCell ref="E29:J29"/>
    <mergeCell ref="E31:J31"/>
    <mergeCell ref="E40:I40"/>
    <mergeCell ref="E39:J39"/>
    <mergeCell ref="E48:J48"/>
    <mergeCell ref="E16:J16"/>
    <mergeCell ref="E17:J17"/>
    <mergeCell ref="E19:I19"/>
    <mergeCell ref="E18:J18"/>
    <mergeCell ref="E33:J33"/>
    <mergeCell ref="E37:J37"/>
    <mergeCell ref="E43:I43"/>
    <mergeCell ref="E44:J44"/>
    <mergeCell ref="E45:J45"/>
    <mergeCell ref="E36:J36"/>
    <mergeCell ref="E46:J46"/>
    <mergeCell ref="E71:M71"/>
    <mergeCell ref="E54:J54"/>
    <mergeCell ref="J68:M68"/>
    <mergeCell ref="E56:J56"/>
    <mergeCell ref="E57:J57"/>
    <mergeCell ref="E58:J58"/>
    <mergeCell ref="E59:J59"/>
    <mergeCell ref="E60:J60"/>
    <mergeCell ref="E65:J65"/>
    <mergeCell ref="E62:J62"/>
    <mergeCell ref="E61:J61"/>
    <mergeCell ref="E63:J63"/>
    <mergeCell ref="E64:J64"/>
    <mergeCell ref="N72:O72"/>
    <mergeCell ref="D67:L67"/>
    <mergeCell ref="C103:D103"/>
    <mergeCell ref="E50:I50"/>
    <mergeCell ref="C104:D104"/>
    <mergeCell ref="C105:D105"/>
    <mergeCell ref="E105:M105"/>
    <mergeCell ref="N97:O97"/>
    <mergeCell ref="E103:M103"/>
    <mergeCell ref="L73:L74"/>
    <mergeCell ref="N77:O77"/>
    <mergeCell ref="N79:O79"/>
    <mergeCell ref="N76:O76"/>
    <mergeCell ref="N75:O75"/>
    <mergeCell ref="N78:O78"/>
    <mergeCell ref="N101:O101"/>
    <mergeCell ref="N92:O92"/>
    <mergeCell ref="N82:O82"/>
    <mergeCell ref="N80:O80"/>
    <mergeCell ref="N81:O81"/>
    <mergeCell ref="E55:J55"/>
    <mergeCell ref="E53:J53"/>
    <mergeCell ref="E51:J51"/>
    <mergeCell ref="E73:I73"/>
    <mergeCell ref="E176:M176"/>
    <mergeCell ref="C169:D169"/>
    <mergeCell ref="E170:I170"/>
    <mergeCell ref="J169:J170"/>
    <mergeCell ref="E169:I169"/>
    <mergeCell ref="D173:M173"/>
    <mergeCell ref="D153:M153"/>
    <mergeCell ref="C144:K144"/>
    <mergeCell ref="E178:M178"/>
    <mergeCell ref="J175:M175"/>
    <mergeCell ref="E171:I171"/>
    <mergeCell ref="C164:M164"/>
    <mergeCell ref="D161:M161"/>
    <mergeCell ref="D159:M159"/>
    <mergeCell ref="D158:M158"/>
    <mergeCell ref="C155:M155"/>
    <mergeCell ref="F160:M160"/>
    <mergeCell ref="D156:M156"/>
    <mergeCell ref="D157:M157"/>
    <mergeCell ref="E172:I172"/>
    <mergeCell ref="C165:M165"/>
    <mergeCell ref="K168:M168"/>
    <mergeCell ref="C167:M167"/>
    <mergeCell ref="C162:M162"/>
    <mergeCell ref="C166:M166"/>
    <mergeCell ref="C163:M163"/>
    <mergeCell ref="I135:L135"/>
    <mergeCell ref="C118:D118"/>
    <mergeCell ref="J140:M140"/>
    <mergeCell ref="C136:I136"/>
    <mergeCell ref="E138:J138"/>
    <mergeCell ref="E139:J139"/>
    <mergeCell ref="D152:M152"/>
    <mergeCell ref="C146:I146"/>
    <mergeCell ref="J146:M146"/>
    <mergeCell ref="E127:M127"/>
    <mergeCell ref="E128:M128"/>
    <mergeCell ref="E129:M129"/>
    <mergeCell ref="E132:M132"/>
    <mergeCell ref="J142:M142"/>
    <mergeCell ref="J141:M141"/>
    <mergeCell ref="D150:M150"/>
    <mergeCell ref="D151:M151"/>
    <mergeCell ref="E124:M124"/>
    <mergeCell ref="E125:M125"/>
    <mergeCell ref="D149:M149"/>
    <mergeCell ref="E130:M130"/>
    <mergeCell ref="J120:M120"/>
    <mergeCell ref="C111:D111"/>
    <mergeCell ref="C107:D107"/>
    <mergeCell ref="C106:D106"/>
    <mergeCell ref="C145:K145"/>
    <mergeCell ref="D147:M147"/>
    <mergeCell ref="C110:D110"/>
    <mergeCell ref="E134:M134"/>
    <mergeCell ref="C113:D113"/>
    <mergeCell ref="C109:D109"/>
    <mergeCell ref="E106:M106"/>
    <mergeCell ref="E111:M111"/>
    <mergeCell ref="E122:M122"/>
    <mergeCell ref="E114:G114"/>
    <mergeCell ref="H114:M114"/>
    <mergeCell ref="E112:M112"/>
    <mergeCell ref="E113:M113"/>
    <mergeCell ref="E115:M115"/>
    <mergeCell ref="E116:M116"/>
    <mergeCell ref="E117:M117"/>
    <mergeCell ref="E119:M119"/>
    <mergeCell ref="E118:M118"/>
    <mergeCell ref="C117:D117"/>
    <mergeCell ref="C115:D115"/>
    <mergeCell ref="E126:M126"/>
    <mergeCell ref="E108:M108"/>
    <mergeCell ref="E109:M109"/>
    <mergeCell ref="E110:M110"/>
    <mergeCell ref="N83:O83"/>
    <mergeCell ref="N84:O84"/>
    <mergeCell ref="N85:O85"/>
    <mergeCell ref="N86:O86"/>
    <mergeCell ref="J101:M101"/>
    <mergeCell ref="N99:O99"/>
    <mergeCell ref="J92:M92"/>
    <mergeCell ref="L93:L94"/>
    <mergeCell ref="N98:O98"/>
    <mergeCell ref="N100:O100"/>
    <mergeCell ref="N95:O95"/>
    <mergeCell ref="N96:O96"/>
    <mergeCell ref="N106:O106"/>
    <mergeCell ref="N104:O104"/>
    <mergeCell ref="N105:O105"/>
    <mergeCell ref="N102:O102"/>
    <mergeCell ref="E93:I93"/>
    <mergeCell ref="A114:A115"/>
    <mergeCell ref="C130:D130"/>
    <mergeCell ref="C126:D126"/>
    <mergeCell ref="C127:D127"/>
    <mergeCell ref="C128:D128"/>
    <mergeCell ref="C129:D129"/>
    <mergeCell ref="C124:D124"/>
    <mergeCell ref="C125:D125"/>
    <mergeCell ref="C123:D123"/>
    <mergeCell ref="C122:D122"/>
    <mergeCell ref="C116:D116"/>
    <mergeCell ref="N126:O126"/>
    <mergeCell ref="N127:O127"/>
    <mergeCell ref="R119:S119"/>
    <mergeCell ref="P120:Q120"/>
    <mergeCell ref="N116:O116"/>
    <mergeCell ref="N117:O117"/>
    <mergeCell ref="N118:O118"/>
    <mergeCell ref="N119:O119"/>
    <mergeCell ref="P117:Q117"/>
    <mergeCell ref="P118:Q118"/>
    <mergeCell ref="P119:Q119"/>
    <mergeCell ref="P116:Q116"/>
    <mergeCell ref="N125:O125"/>
    <mergeCell ref="N124:O124"/>
    <mergeCell ref="P124:Q124"/>
    <mergeCell ref="P121:Q121"/>
    <mergeCell ref="R121:S121"/>
    <mergeCell ref="R123:S123"/>
    <mergeCell ref="R124:S124"/>
    <mergeCell ref="R125:S125"/>
    <mergeCell ref="P123:Q123"/>
    <mergeCell ref="Y1:AA1"/>
    <mergeCell ref="Y2:AA2"/>
    <mergeCell ref="R70:S70"/>
    <mergeCell ref="T70:U70"/>
    <mergeCell ref="Y3:AA3"/>
    <mergeCell ref="V70:W70"/>
    <mergeCell ref="N42:O42"/>
    <mergeCell ref="P42:Q42"/>
    <mergeCell ref="R42:S42"/>
    <mergeCell ref="T42:U42"/>
    <mergeCell ref="V42:W42"/>
    <mergeCell ref="N70:O70"/>
    <mergeCell ref="P70:Q70"/>
    <mergeCell ref="D4:I4"/>
    <mergeCell ref="D2:I2"/>
    <mergeCell ref="D3:I3"/>
    <mergeCell ref="D1:Q1"/>
    <mergeCell ref="V173:W173"/>
    <mergeCell ref="N173:O173"/>
    <mergeCell ref="P173:Q173"/>
    <mergeCell ref="R173:S173"/>
    <mergeCell ref="T173:U173"/>
    <mergeCell ref="E23:J23"/>
    <mergeCell ref="E32:J32"/>
    <mergeCell ref="E34:J34"/>
    <mergeCell ref="E35:J35"/>
    <mergeCell ref="R72:S72"/>
    <mergeCell ref="T72:U72"/>
    <mergeCell ref="V72:W72"/>
    <mergeCell ref="R120:S120"/>
    <mergeCell ref="T116:U116"/>
    <mergeCell ref="T117:U117"/>
    <mergeCell ref="T118:U118"/>
    <mergeCell ref="T119:U119"/>
    <mergeCell ref="T120:U120"/>
    <mergeCell ref="R116:S116"/>
    <mergeCell ref="R117:S117"/>
  </mergeCells>
  <phoneticPr fontId="0" type="noConversion"/>
  <dataValidations count="9">
    <dataValidation type="list" allowBlank="1" showInputMessage="1" showErrorMessage="1" sqref="I135">
      <formula1>Activity</formula1>
    </dataValidation>
    <dataValidation type="list" allowBlank="1" showInputMessage="1" showErrorMessage="1" sqref="C123:C130 D123">
      <formula1>Commodity</formula1>
    </dataValidation>
    <dataValidation type="list" allowBlank="1" showInputMessage="1" showErrorMessage="1" sqref="C104:C114">
      <formula1>Contractual</formula1>
    </dataValidation>
    <dataValidation type="list" allowBlank="1" showInputMessage="1" showErrorMessage="1" sqref="C95:C100 C75:C91">
      <formula1>Travel</formula1>
    </dataValidation>
    <dataValidation type="list" allowBlank="1" showInputMessage="1" showErrorMessage="1" sqref="E138:J139">
      <formula1>Fabrication</formula1>
    </dataValidation>
    <dataValidation type="list" allowBlank="1" showInputMessage="1" showErrorMessage="1" sqref="E34:J39">
      <formula1>Student</formula1>
    </dataValidation>
    <dataValidation type="list" allowBlank="1" showInputMessage="1" showErrorMessage="1" sqref="E23:J30">
      <formula1>OtherPersonnel</formula1>
    </dataValidation>
    <dataValidation showDropDown="1" showInputMessage="1" showErrorMessage="1" sqref="D12"/>
    <dataValidation type="list" allowBlank="1" showInputMessage="1" showErrorMessage="1" sqref="E12:J17">
      <formula1>SeniorPersonnel1</formula1>
    </dataValidation>
  </dataValidations>
  <printOptions horizontalCentered="1"/>
  <pageMargins left="0.25" right="0.25" top="0.75" bottom="0.75" header="0.3" footer="0.3"/>
  <pageSetup scale="28" orientation="portrait"/>
  <headerFooter alignWithMargins="0">
    <oddHeader xml:space="preserve">&amp;C&amp;"Arial,Bold"&amp;14
UNIVERSITY OF ALASKA FAIRBANKS&amp;16
</oddHeader>
  </headerFooter>
  <colBreaks count="1" manualBreakCount="1">
    <brk id="25" max="172" man="1"/>
  </colBreaks>
  <ignoredErrors>
    <ignoredError sqref="L171:L172 X68:X72 O44:X44 X12:X16 Z50 N138:N139 N160:X172 O49:O69 Q49:Q66 S49:S66 U49:U66 N43:W43 X40:X43 O40:W41 O71:W71 V72 Q68:Q69 R49:R70 S68:S69 T49:T70 U68:U69 V49:V70 W68:W69 N154:X155 O138:O139 V17:V18 P138:P139 N42 P42 R42 T42 V42 N70 N72 P72 R72 T72 P49:P70 W49:X66 O45 O47 Q45 Q47 S45 S47 U45 U47 W45 W47 N114:X135 C12:C16 P13:P16 N140:N151 M138:M139 AE12:AE16 C23:C30 O23:P30 O12:O16 O19:P22 X19:X22 P174 D156:M159 AB116:AH120 M135 V175:V179 O174 P175:P179 S175:S179 R175:R179 U175:U179 T175:T179 W175:W179 N174:N175 N176:N179 R174 Q175:Q179 X175:X179 O175:O179 W174 U174 S174 Q174 V174 T174 N101:O102 T101:T102 L77:L86 V101:V102 Q101:Q102 U101:U102 R101:R102 P101:P102 Q76 S101:S102 N94 N95:O96 X76 O76 V75:V86 N75 W77:W86 X101:X102 U77:U86 P75:P87 Q77:Q86 R75:R86 S77:S86 L95:L96 T75:T86 P94 R94 T94 S94 U94 W94 Q94 W101:W102 O94 P88:P91 N97:O100 L76 L75 N76 O75 X75 Q75 S75 U75 X77:X86 W75 N77:O86 W76 U76 S76 L97:L100 Q95:Q96 S95:S96 U95:U96 W95:W96 X97:X100 X95:X96 P95:P100 Q97:Q100 R95:R100 S97:S100 T95:T100 U97:U100 V95:V100 W97:W100 AE23:AE30 M12:M16 AE19:AE22 AE34:AE39 X23:X30 S138:S139 M23:M30 O31:X33 AE31:AE33 M34:M39 P140:P151 Q140:X152 O140:O152 M17 O17 AE17 C17 AE18 V23:V30 T23:T30 R23:R30 Q19:W22 T12:T16 R12:R16 V12:V16 W23:W30 R17:R18 U23:U30 Q23:Q30 S23:S30 T17:T18 S12:S18 Q12:Q18 U12:U18 W12:W18 X138:X139 V138:V139 T138:T139 R138:R139 W138:W139 U138:U139 Q138:Q139 O34:P39 R34:X39 Q35:Q39 L87:M91 N87:N91 O87:O91 Q87:X91 X94 V94 X93 O92 Q92 W92 U92 S92 T93 R93 P93 N93 V93 S93 U93 W93 Q93 O93 X92 P92 R92 N92 T92 V92" unlockedFormula="1"/>
    <ignoredError sqref="O48:X48 Q46 P45:P47 O46 R45:R47 S46 T45:T47 U46 V45:V47 X45:X47 W46" formula="1" unlockedFormula="1"/>
  </ignoredErrors>
  <legacy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codeName="Sheet7" enableFormatConditionsCalculation="0">
    <tabColor indexed="26"/>
  </sheetPr>
  <dimension ref="A1:EH102"/>
  <sheetViews>
    <sheetView topLeftCell="A41" workbookViewId="0">
      <selection activeCell="I30" sqref="I30"/>
    </sheetView>
  </sheetViews>
  <sheetFormatPr defaultColWidth="9" defaultRowHeight="11.25"/>
  <cols>
    <col min="1" max="1" width="9.83203125" style="352" customWidth="1"/>
    <col min="2" max="2" width="4.83203125" style="352" customWidth="1"/>
    <col min="3" max="3" width="9" style="352"/>
    <col min="4" max="4" width="15.83203125" style="352" customWidth="1"/>
    <col min="5" max="5" width="1" style="352" customWidth="1"/>
    <col min="6" max="6" width="18.83203125" style="352" customWidth="1"/>
    <col min="7" max="8" width="1" style="352" customWidth="1"/>
    <col min="9" max="9" width="18.83203125" style="352" customWidth="1"/>
    <col min="10" max="11" width="1" style="352" customWidth="1"/>
    <col min="12" max="12" width="18.83203125" style="352" customWidth="1"/>
    <col min="13" max="14" width="1" style="352" customWidth="1"/>
    <col min="15" max="15" width="18.83203125" style="352" customWidth="1"/>
    <col min="16" max="17" width="1" style="352" customWidth="1"/>
    <col min="18" max="18" width="18.83203125" style="352" customWidth="1"/>
    <col min="19" max="20" width="1" style="352" customWidth="1"/>
    <col min="21" max="21" width="18.83203125" style="352" customWidth="1"/>
    <col min="22" max="23" width="1" style="352" customWidth="1"/>
    <col min="24" max="24" width="18.83203125" style="352" customWidth="1"/>
    <col min="25" max="26" width="1" style="352" customWidth="1"/>
    <col min="27" max="27" width="18.83203125" style="352" customWidth="1"/>
    <col min="28" max="29" width="1" style="352" customWidth="1"/>
    <col min="30" max="30" width="18.83203125" style="352" customWidth="1"/>
    <col min="31" max="31" width="1" style="352" customWidth="1"/>
    <col min="32" max="32" width="4.83203125" style="352" customWidth="1"/>
    <col min="33" max="33" width="3.83203125" style="352" customWidth="1"/>
    <col min="34" max="35" width="2.83203125" style="352" customWidth="1"/>
    <col min="36" max="36" width="9.83203125" style="352" customWidth="1"/>
    <col min="37" max="37" width="4.83203125" style="352" customWidth="1"/>
    <col min="38" max="38" width="9" style="352"/>
    <col min="39" max="39" width="15.83203125" style="352" customWidth="1"/>
    <col min="40" max="40" width="1" style="352" customWidth="1"/>
    <col min="41" max="41" width="18.83203125" style="352" customWidth="1"/>
    <col min="42" max="43" width="1" style="352" customWidth="1"/>
    <col min="44" max="44" width="18.83203125" style="352" customWidth="1"/>
    <col min="45" max="46" width="1" style="352" customWidth="1"/>
    <col min="47" max="47" width="18.83203125" style="352" customWidth="1"/>
    <col min="48" max="49" width="1" style="352" customWidth="1"/>
    <col min="50" max="50" width="18.83203125" style="352" customWidth="1"/>
    <col min="51" max="52" width="1" style="352" customWidth="1"/>
    <col min="53" max="53" width="18.83203125" style="352" customWidth="1"/>
    <col min="54" max="55" width="1" style="352" customWidth="1"/>
    <col min="56" max="56" width="18.83203125" style="352" customWidth="1"/>
    <col min="57" max="58" width="1" style="352" customWidth="1"/>
    <col min="59" max="59" width="18.83203125" style="352" customWidth="1"/>
    <col min="60" max="61" width="1" style="352" customWidth="1"/>
    <col min="62" max="62" width="18.83203125" style="352" customWidth="1"/>
    <col min="63" max="64" width="1" style="352" customWidth="1"/>
    <col min="65" max="65" width="18.83203125" style="352" customWidth="1"/>
    <col min="66" max="66" width="1" style="352" customWidth="1"/>
    <col min="67" max="67" width="4.83203125" style="352" customWidth="1"/>
    <col min="68" max="68" width="3.83203125" style="352" customWidth="1"/>
    <col min="69" max="70" width="2.83203125" style="352" customWidth="1"/>
    <col min="71" max="71" width="9.83203125" style="352" customWidth="1"/>
    <col min="72" max="72" width="4.83203125" style="352" customWidth="1"/>
    <col min="73" max="73" width="9" style="352"/>
    <col min="74" max="74" width="15.83203125" style="352" customWidth="1"/>
    <col min="75" max="75" width="1" style="352" customWidth="1"/>
    <col min="76" max="76" width="18.83203125" style="352" customWidth="1"/>
    <col min="77" max="78" width="1" style="352" customWidth="1"/>
    <col min="79" max="79" width="18.83203125" style="352" customWidth="1"/>
    <col min="80" max="81" width="1" style="352" customWidth="1"/>
    <col min="82" max="82" width="18.83203125" style="352" customWidth="1"/>
    <col min="83" max="84" width="1" style="352" customWidth="1"/>
    <col min="85" max="85" width="18.83203125" style="352" customWidth="1"/>
    <col min="86" max="87" width="1" style="352" customWidth="1"/>
    <col min="88" max="88" width="18.83203125" style="352" customWidth="1"/>
    <col min="89" max="90" width="1" style="352" customWidth="1"/>
    <col min="91" max="91" width="18.83203125" style="352" customWidth="1"/>
    <col min="92" max="93" width="1" style="352" customWidth="1"/>
    <col min="94" max="94" width="18.83203125" style="352" customWidth="1"/>
    <col min="95" max="96" width="1" style="352" customWidth="1"/>
    <col min="97" max="97" width="18.83203125" style="352" customWidth="1"/>
    <col min="98" max="99" width="1" style="352" customWidth="1"/>
    <col min="100" max="100" width="18.83203125" style="352" customWidth="1"/>
    <col min="101" max="101" width="1" style="352" customWidth="1"/>
    <col min="102" max="102" width="4.83203125" style="352" customWidth="1"/>
    <col min="103" max="103" width="3.83203125" style="352" customWidth="1"/>
    <col min="104" max="105" width="2.83203125" style="352" customWidth="1"/>
    <col min="106" max="106" width="5.83203125" style="352" customWidth="1"/>
    <col min="107" max="107" width="4.83203125" style="352" customWidth="1"/>
    <col min="108" max="108" width="9" style="352"/>
    <col min="109" max="109" width="15.83203125" style="352" customWidth="1"/>
    <col min="110" max="110" width="1" style="352" customWidth="1"/>
    <col min="111" max="111" width="18.83203125" style="352" customWidth="1"/>
    <col min="112" max="113" width="1" style="352" customWidth="1"/>
    <col min="114" max="114" width="18.83203125" style="352" customWidth="1"/>
    <col min="115" max="116" width="1" style="352" customWidth="1"/>
    <col min="117" max="117" width="18.83203125" style="352" customWidth="1"/>
    <col min="118" max="119" width="1" style="352" customWidth="1"/>
    <col min="120" max="120" width="18.83203125" style="352" customWidth="1"/>
    <col min="121" max="122" width="1" style="352" customWidth="1"/>
    <col min="123" max="123" width="18.83203125" style="352" customWidth="1"/>
    <col min="124" max="125" width="1" style="352" customWidth="1"/>
    <col min="126" max="126" width="18.83203125" style="352" customWidth="1"/>
    <col min="127" max="128" width="1" style="352" customWidth="1"/>
    <col min="129" max="129" width="18.83203125" style="352" customWidth="1"/>
    <col min="130" max="131" width="1" style="352" customWidth="1"/>
    <col min="132" max="132" width="18.83203125" style="352" customWidth="1"/>
    <col min="133" max="134" width="1" style="352" customWidth="1"/>
    <col min="135" max="135" width="18.83203125" style="352" customWidth="1"/>
    <col min="136" max="136" width="1" style="352" customWidth="1"/>
    <col min="137" max="137" width="4.83203125" style="352" customWidth="1"/>
    <col min="138" max="138" width="5.83203125" style="352" customWidth="1"/>
    <col min="139" max="16384" width="9" style="352"/>
  </cols>
  <sheetData>
    <row r="1" spans="1:138">
      <c r="A1" s="351"/>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J1" s="353"/>
      <c r="AK1" s="353"/>
      <c r="AL1" s="353"/>
      <c r="AM1" s="353"/>
      <c r="AN1" s="353"/>
      <c r="AO1" s="353"/>
      <c r="AP1" s="353"/>
      <c r="AQ1" s="353"/>
      <c r="AR1" s="353"/>
      <c r="AS1" s="353"/>
      <c r="AT1" s="353"/>
      <c r="AU1" s="353"/>
      <c r="AV1" s="353"/>
      <c r="AW1" s="353"/>
      <c r="AX1" s="353"/>
      <c r="AY1" s="353"/>
      <c r="AZ1" s="353"/>
      <c r="BA1" s="353"/>
      <c r="BB1" s="353"/>
      <c r="BC1" s="353"/>
      <c r="BD1" s="353"/>
      <c r="BE1" s="353"/>
      <c r="BF1" s="353"/>
      <c r="BG1" s="353"/>
      <c r="BH1" s="353"/>
      <c r="BI1" s="353"/>
      <c r="BJ1" s="353"/>
      <c r="BK1" s="353"/>
      <c r="BL1" s="353"/>
      <c r="BM1" s="353"/>
      <c r="BN1" s="353"/>
      <c r="BO1" s="353"/>
      <c r="BP1" s="353"/>
      <c r="BS1" s="351"/>
      <c r="BT1" s="351"/>
      <c r="BU1" s="351"/>
      <c r="BV1" s="351"/>
      <c r="BW1" s="351"/>
      <c r="BX1" s="351"/>
      <c r="BY1" s="351"/>
      <c r="BZ1" s="351"/>
      <c r="CA1" s="351"/>
      <c r="CB1" s="351"/>
      <c r="CC1" s="351"/>
      <c r="CD1" s="351"/>
      <c r="CE1" s="351"/>
      <c r="CF1" s="351"/>
      <c r="CG1" s="351"/>
      <c r="CH1" s="351"/>
      <c r="CI1" s="351"/>
      <c r="CJ1" s="351"/>
      <c r="CK1" s="351"/>
      <c r="CL1" s="351"/>
      <c r="CM1" s="351"/>
      <c r="CN1" s="351"/>
      <c r="CO1" s="351"/>
      <c r="CP1" s="351"/>
      <c r="CQ1" s="351"/>
      <c r="CR1" s="351"/>
      <c r="CS1" s="351"/>
      <c r="CT1" s="351"/>
      <c r="CU1" s="351"/>
      <c r="CV1" s="351"/>
      <c r="CW1" s="351"/>
      <c r="CX1" s="351"/>
      <c r="CY1" s="351"/>
      <c r="DB1" s="354"/>
      <c r="DC1" s="354"/>
      <c r="DD1" s="354"/>
      <c r="DE1" s="354"/>
      <c r="DF1" s="354"/>
      <c r="DG1" s="354"/>
      <c r="DH1" s="354"/>
      <c r="DI1" s="354"/>
      <c r="DJ1" s="354"/>
      <c r="DK1" s="354"/>
      <c r="DL1" s="354"/>
      <c r="DM1" s="354"/>
      <c r="DN1" s="354"/>
      <c r="DO1" s="354"/>
      <c r="DP1" s="354"/>
      <c r="DQ1" s="354"/>
      <c r="DR1" s="354"/>
      <c r="DS1" s="354"/>
      <c r="DT1" s="354"/>
      <c r="DU1" s="354"/>
      <c r="DV1" s="354"/>
      <c r="DW1" s="354"/>
      <c r="DX1" s="354"/>
      <c r="DY1" s="354"/>
      <c r="DZ1" s="354"/>
      <c r="EA1" s="354"/>
      <c r="EB1" s="354"/>
      <c r="EC1" s="354"/>
      <c r="ED1" s="354"/>
      <c r="EE1" s="354"/>
      <c r="EF1" s="354"/>
      <c r="EG1" s="354"/>
      <c r="EH1" s="354"/>
    </row>
    <row r="2" spans="1:138" ht="12" thickBot="1">
      <c r="A2" s="351"/>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S2" s="351"/>
      <c r="BT2" s="351"/>
      <c r="BU2" s="351"/>
      <c r="BV2" s="351"/>
      <c r="BW2" s="351"/>
      <c r="BX2" s="351"/>
      <c r="BY2" s="351"/>
      <c r="BZ2" s="351"/>
      <c r="CA2" s="351"/>
      <c r="CB2" s="351"/>
      <c r="CC2" s="351"/>
      <c r="CD2" s="351"/>
      <c r="CE2" s="351"/>
      <c r="CF2" s="351"/>
      <c r="CG2" s="351"/>
      <c r="CH2" s="351"/>
      <c r="CI2" s="351"/>
      <c r="CJ2" s="351"/>
      <c r="CK2" s="351"/>
      <c r="CL2" s="351"/>
      <c r="CM2" s="351"/>
      <c r="CN2" s="351"/>
      <c r="CO2" s="351"/>
      <c r="CP2" s="351"/>
      <c r="CQ2" s="351"/>
      <c r="CR2" s="351"/>
      <c r="CS2" s="351"/>
      <c r="CT2" s="351"/>
      <c r="CU2" s="351"/>
      <c r="CV2" s="351"/>
      <c r="CW2" s="351"/>
      <c r="CX2" s="351"/>
      <c r="CY2" s="351"/>
      <c r="DB2" s="354"/>
      <c r="DC2" s="354"/>
      <c r="DD2" s="354"/>
      <c r="DE2" s="354"/>
      <c r="DF2" s="354"/>
      <c r="DG2" s="354"/>
      <c r="DH2" s="354"/>
      <c r="DI2" s="354"/>
      <c r="DJ2" s="354"/>
      <c r="DK2" s="354"/>
      <c r="DL2" s="354"/>
      <c r="DM2" s="354"/>
      <c r="DN2" s="354"/>
      <c r="DO2" s="354"/>
      <c r="DP2" s="354"/>
      <c r="DQ2" s="354"/>
      <c r="DR2" s="354"/>
      <c r="DS2" s="354"/>
      <c r="DT2" s="354"/>
      <c r="DU2" s="354"/>
      <c r="DV2" s="354"/>
      <c r="DW2" s="354"/>
      <c r="DX2" s="354"/>
      <c r="DY2" s="354"/>
      <c r="DZ2" s="354"/>
      <c r="EA2" s="354"/>
      <c r="EB2" s="354"/>
      <c r="EC2" s="354"/>
      <c r="ED2" s="354"/>
      <c r="EE2" s="354"/>
      <c r="EF2" s="354"/>
      <c r="EG2" s="354"/>
      <c r="EH2" s="354"/>
    </row>
    <row r="3" spans="1:138">
      <c r="A3" s="351"/>
      <c r="B3" s="355"/>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7"/>
      <c r="AG3" s="351"/>
      <c r="AJ3" s="353"/>
      <c r="AK3" s="355"/>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7"/>
      <c r="BP3" s="353"/>
      <c r="BS3" s="351"/>
      <c r="BT3" s="355"/>
      <c r="BU3" s="356"/>
      <c r="BV3" s="356"/>
      <c r="BW3" s="356"/>
      <c r="BX3" s="356"/>
      <c r="BY3" s="356"/>
      <c r="BZ3" s="356"/>
      <c r="CA3" s="356"/>
      <c r="CB3" s="356"/>
      <c r="CC3" s="356"/>
      <c r="CD3" s="356"/>
      <c r="CE3" s="356"/>
      <c r="CF3" s="356"/>
      <c r="CG3" s="356"/>
      <c r="CH3" s="356"/>
      <c r="CI3" s="356"/>
      <c r="CJ3" s="356"/>
      <c r="CK3" s="356"/>
      <c r="CL3" s="356"/>
      <c r="CM3" s="356"/>
      <c r="CN3" s="356"/>
      <c r="CO3" s="356"/>
      <c r="CP3" s="356"/>
      <c r="CQ3" s="356"/>
      <c r="CR3" s="356"/>
      <c r="CS3" s="356"/>
      <c r="CT3" s="356"/>
      <c r="CU3" s="356"/>
      <c r="CV3" s="356"/>
      <c r="CW3" s="356"/>
      <c r="CX3" s="357"/>
      <c r="CY3" s="351"/>
      <c r="DB3" s="354"/>
      <c r="DC3" s="355"/>
      <c r="DD3" s="356"/>
      <c r="DE3" s="356"/>
      <c r="DF3" s="356"/>
      <c r="DG3" s="356"/>
      <c r="DH3" s="356"/>
      <c r="DI3" s="356"/>
      <c r="DJ3" s="356"/>
      <c r="DK3" s="356"/>
      <c r="DL3" s="356"/>
      <c r="DM3" s="356"/>
      <c r="DN3" s="356"/>
      <c r="DO3" s="356"/>
      <c r="DP3" s="356"/>
      <c r="DQ3" s="356"/>
      <c r="DR3" s="356"/>
      <c r="DS3" s="356"/>
      <c r="DT3" s="356"/>
      <c r="DU3" s="356"/>
      <c r="DV3" s="356"/>
      <c r="DW3" s="356"/>
      <c r="DX3" s="356"/>
      <c r="DY3" s="356"/>
      <c r="DZ3" s="356"/>
      <c r="EA3" s="356"/>
      <c r="EB3" s="356"/>
      <c r="EC3" s="356"/>
      <c r="ED3" s="356"/>
      <c r="EE3" s="356"/>
      <c r="EF3" s="356"/>
      <c r="EG3" s="357"/>
      <c r="EH3" s="354"/>
    </row>
    <row r="4" spans="1:138" ht="11.25" customHeight="1">
      <c r="A4" s="351"/>
      <c r="B4" s="358"/>
      <c r="C4" s="1381" t="s">
        <v>447</v>
      </c>
      <c r="D4" s="1381"/>
      <c r="E4" s="359"/>
      <c r="F4" s="359"/>
      <c r="G4" s="359"/>
      <c r="H4" s="359"/>
      <c r="I4" s="359"/>
      <c r="J4" s="359"/>
      <c r="K4" s="359"/>
      <c r="L4" s="359"/>
      <c r="M4" s="359"/>
      <c r="N4" s="359"/>
      <c r="O4" s="1382" t="s">
        <v>446</v>
      </c>
      <c r="P4" s="1382"/>
      <c r="Q4" s="1382"/>
      <c r="R4" s="1382"/>
      <c r="S4" s="359"/>
      <c r="T4" s="359"/>
      <c r="U4" s="359"/>
      <c r="V4" s="359"/>
      <c r="W4" s="359"/>
      <c r="X4" s="359"/>
      <c r="Y4" s="359"/>
      <c r="Z4" s="359"/>
      <c r="AA4" s="359"/>
      <c r="AB4" s="359"/>
      <c r="AC4" s="359"/>
      <c r="AD4" s="359"/>
      <c r="AE4" s="359"/>
      <c r="AF4" s="360"/>
      <c r="AG4" s="351"/>
      <c r="AJ4" s="353"/>
      <c r="AK4" s="358"/>
      <c r="AL4" s="1381" t="s">
        <v>447</v>
      </c>
      <c r="AM4" s="1381"/>
      <c r="AN4" s="359"/>
      <c r="AO4" s="359"/>
      <c r="AP4" s="359"/>
      <c r="AQ4" s="359"/>
      <c r="AR4" s="359"/>
      <c r="AS4" s="359"/>
      <c r="AT4" s="359"/>
      <c r="AU4" s="359"/>
      <c r="AV4" s="359"/>
      <c r="AW4" s="359"/>
      <c r="AX4" s="1382" t="s">
        <v>446</v>
      </c>
      <c r="AY4" s="1382"/>
      <c r="AZ4" s="1382"/>
      <c r="BA4" s="1382"/>
      <c r="BB4" s="359"/>
      <c r="BC4" s="359"/>
      <c r="BD4" s="359"/>
      <c r="BE4" s="359"/>
      <c r="BF4" s="359"/>
      <c r="BG4" s="359"/>
      <c r="BH4" s="359"/>
      <c r="BI4" s="359"/>
      <c r="BJ4" s="359"/>
      <c r="BK4" s="359"/>
      <c r="BL4" s="359"/>
      <c r="BM4" s="359"/>
      <c r="BN4" s="359"/>
      <c r="BO4" s="360"/>
      <c r="BP4" s="353"/>
      <c r="BS4" s="351"/>
      <c r="BT4" s="358"/>
      <c r="BU4" s="1381" t="s">
        <v>447</v>
      </c>
      <c r="BV4" s="1381"/>
      <c r="BW4" s="359"/>
      <c r="BX4" s="359"/>
      <c r="BY4" s="359"/>
      <c r="BZ4" s="359"/>
      <c r="CA4" s="359"/>
      <c r="CB4" s="359"/>
      <c r="CC4" s="359"/>
      <c r="CD4" s="359"/>
      <c r="CE4" s="359"/>
      <c r="CF4" s="359"/>
      <c r="CG4" s="1382" t="s">
        <v>446</v>
      </c>
      <c r="CH4" s="1382"/>
      <c r="CI4" s="1382"/>
      <c r="CJ4" s="1382"/>
      <c r="CK4" s="359"/>
      <c r="CL4" s="359"/>
      <c r="CM4" s="359"/>
      <c r="CN4" s="359"/>
      <c r="CO4" s="359"/>
      <c r="CP4" s="359"/>
      <c r="CQ4" s="359"/>
      <c r="CR4" s="359"/>
      <c r="CS4" s="359"/>
      <c r="CT4" s="359"/>
      <c r="CU4" s="359"/>
      <c r="CV4" s="359"/>
      <c r="CW4" s="359"/>
      <c r="CX4" s="360"/>
      <c r="CY4" s="351"/>
      <c r="DB4" s="354"/>
      <c r="DC4" s="358"/>
      <c r="DD4" s="1381" t="s">
        <v>447</v>
      </c>
      <c r="DE4" s="1381"/>
      <c r="DF4" s="359"/>
      <c r="DG4" s="359"/>
      <c r="DH4" s="359"/>
      <c r="DI4" s="359"/>
      <c r="DJ4" s="359"/>
      <c r="DK4" s="359"/>
      <c r="DL4" s="359"/>
      <c r="DM4" s="359"/>
      <c r="DN4" s="359"/>
      <c r="DO4" s="359"/>
      <c r="DP4" s="1382" t="s">
        <v>446</v>
      </c>
      <c r="DQ4" s="1382"/>
      <c r="DR4" s="1382"/>
      <c r="DS4" s="1382"/>
      <c r="DT4" s="359"/>
      <c r="DU4" s="359"/>
      <c r="DV4" s="359"/>
      <c r="DW4" s="359"/>
      <c r="DX4" s="359"/>
      <c r="DY4" s="359"/>
      <c r="DZ4" s="359"/>
      <c r="EA4" s="359"/>
      <c r="EB4" s="359"/>
      <c r="EC4" s="359"/>
      <c r="ED4" s="359"/>
      <c r="EE4" s="359"/>
      <c r="EF4" s="359"/>
      <c r="EG4" s="360"/>
      <c r="EH4" s="354"/>
    </row>
    <row r="5" spans="1:138">
      <c r="A5" s="351"/>
      <c r="B5" s="358"/>
      <c r="C5" s="1381"/>
      <c r="D5" s="1381"/>
      <c r="E5" s="359"/>
      <c r="F5" s="359"/>
      <c r="G5" s="359"/>
      <c r="H5" s="359"/>
      <c r="I5" s="359"/>
      <c r="J5" s="359"/>
      <c r="K5" s="359"/>
      <c r="L5" s="359"/>
      <c r="M5" s="359"/>
      <c r="N5" s="359"/>
      <c r="O5" s="1382"/>
      <c r="P5" s="1382"/>
      <c r="Q5" s="1382"/>
      <c r="R5" s="1382"/>
      <c r="S5" s="359"/>
      <c r="T5" s="359"/>
      <c r="U5" s="359"/>
      <c r="V5" s="359"/>
      <c r="W5" s="359"/>
      <c r="X5" s="359"/>
      <c r="Y5" s="359"/>
      <c r="Z5" s="359"/>
      <c r="AA5" s="359"/>
      <c r="AB5" s="359"/>
      <c r="AC5" s="359"/>
      <c r="AD5" s="359"/>
      <c r="AE5" s="359"/>
      <c r="AF5" s="360"/>
      <c r="AG5" s="351"/>
      <c r="AJ5" s="353"/>
      <c r="AK5" s="358"/>
      <c r="AL5" s="1381"/>
      <c r="AM5" s="1381"/>
      <c r="AN5" s="359"/>
      <c r="AO5" s="359"/>
      <c r="AP5" s="359"/>
      <c r="AQ5" s="359"/>
      <c r="AR5" s="359"/>
      <c r="AS5" s="359"/>
      <c r="AT5" s="359"/>
      <c r="AU5" s="359"/>
      <c r="AV5" s="359"/>
      <c r="AW5" s="359"/>
      <c r="AX5" s="1382"/>
      <c r="AY5" s="1382"/>
      <c r="AZ5" s="1382"/>
      <c r="BA5" s="1382"/>
      <c r="BB5" s="359"/>
      <c r="BC5" s="359"/>
      <c r="BD5" s="359"/>
      <c r="BE5" s="359"/>
      <c r="BF5" s="359"/>
      <c r="BG5" s="359"/>
      <c r="BH5" s="359"/>
      <c r="BI5" s="359"/>
      <c r="BJ5" s="359"/>
      <c r="BK5" s="359"/>
      <c r="BL5" s="359"/>
      <c r="BM5" s="359"/>
      <c r="BN5" s="359"/>
      <c r="BO5" s="360"/>
      <c r="BP5" s="353"/>
      <c r="BS5" s="351"/>
      <c r="BT5" s="358"/>
      <c r="BU5" s="1381"/>
      <c r="BV5" s="1381"/>
      <c r="BW5" s="359"/>
      <c r="BX5" s="359"/>
      <c r="BY5" s="359"/>
      <c r="BZ5" s="359"/>
      <c r="CA5" s="359"/>
      <c r="CB5" s="359"/>
      <c r="CC5" s="359"/>
      <c r="CD5" s="359"/>
      <c r="CE5" s="359"/>
      <c r="CF5" s="359"/>
      <c r="CG5" s="1382"/>
      <c r="CH5" s="1382"/>
      <c r="CI5" s="1382"/>
      <c r="CJ5" s="1382"/>
      <c r="CK5" s="359"/>
      <c r="CL5" s="359"/>
      <c r="CM5" s="359"/>
      <c r="CN5" s="359"/>
      <c r="CO5" s="359"/>
      <c r="CP5" s="359"/>
      <c r="CQ5" s="359"/>
      <c r="CR5" s="359"/>
      <c r="CS5" s="359"/>
      <c r="CT5" s="359"/>
      <c r="CU5" s="359"/>
      <c r="CV5" s="359"/>
      <c r="CW5" s="359"/>
      <c r="CX5" s="360"/>
      <c r="CY5" s="351"/>
      <c r="DB5" s="354"/>
      <c r="DC5" s="358"/>
      <c r="DD5" s="1381"/>
      <c r="DE5" s="1381"/>
      <c r="DF5" s="359"/>
      <c r="DG5" s="359"/>
      <c r="DH5" s="359"/>
      <c r="DI5" s="359"/>
      <c r="DJ5" s="359"/>
      <c r="DK5" s="359"/>
      <c r="DL5" s="359"/>
      <c r="DM5" s="359"/>
      <c r="DN5" s="359"/>
      <c r="DO5" s="359"/>
      <c r="DP5" s="1382"/>
      <c r="DQ5" s="1382"/>
      <c r="DR5" s="1382"/>
      <c r="DS5" s="1382"/>
      <c r="DT5" s="359"/>
      <c r="DU5" s="359"/>
      <c r="DV5" s="359"/>
      <c r="DW5" s="359"/>
      <c r="DX5" s="359"/>
      <c r="DY5" s="359"/>
      <c r="DZ5" s="359"/>
      <c r="EA5" s="359"/>
      <c r="EB5" s="359"/>
      <c r="EC5" s="359"/>
      <c r="ED5" s="359"/>
      <c r="EE5" s="359"/>
      <c r="EF5" s="359"/>
      <c r="EG5" s="360"/>
      <c r="EH5" s="354"/>
    </row>
    <row r="6" spans="1:138">
      <c r="A6" s="351"/>
      <c r="B6" s="358"/>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60"/>
      <c r="AG6" s="351"/>
      <c r="AJ6" s="353"/>
      <c r="AK6" s="358"/>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c r="BJ6" s="359"/>
      <c r="BK6" s="359"/>
      <c r="BL6" s="359"/>
      <c r="BM6" s="359"/>
      <c r="BN6" s="359"/>
      <c r="BO6" s="360"/>
      <c r="BP6" s="353"/>
      <c r="BS6" s="351"/>
      <c r="BT6" s="358"/>
      <c r="BU6" s="359"/>
      <c r="BV6" s="359"/>
      <c r="BW6" s="359"/>
      <c r="BX6" s="359"/>
      <c r="BY6" s="359"/>
      <c r="BZ6" s="359"/>
      <c r="CA6" s="359"/>
      <c r="CB6" s="359"/>
      <c r="CC6" s="359"/>
      <c r="CD6" s="359"/>
      <c r="CE6" s="359"/>
      <c r="CF6" s="359"/>
      <c r="CG6" s="359"/>
      <c r="CH6" s="359"/>
      <c r="CI6" s="359"/>
      <c r="CJ6" s="359"/>
      <c r="CK6" s="359"/>
      <c r="CL6" s="359"/>
      <c r="CM6" s="359"/>
      <c r="CN6" s="359"/>
      <c r="CO6" s="359"/>
      <c r="CP6" s="359"/>
      <c r="CQ6" s="359"/>
      <c r="CR6" s="359"/>
      <c r="CS6" s="359"/>
      <c r="CT6" s="359"/>
      <c r="CU6" s="359"/>
      <c r="CV6" s="359"/>
      <c r="CW6" s="359"/>
      <c r="CX6" s="360"/>
      <c r="CY6" s="351"/>
      <c r="DB6" s="354"/>
      <c r="DC6" s="358"/>
      <c r="DD6" s="359"/>
      <c r="DE6" s="359"/>
      <c r="DF6" s="359"/>
      <c r="DG6" s="359"/>
      <c r="DH6" s="359"/>
      <c r="DI6" s="359"/>
      <c r="DJ6" s="359"/>
      <c r="DK6" s="359"/>
      <c r="DL6" s="359"/>
      <c r="DM6" s="359"/>
      <c r="DN6" s="359"/>
      <c r="DO6" s="359"/>
      <c r="DP6" s="359"/>
      <c r="DQ6" s="359"/>
      <c r="DR6" s="359"/>
      <c r="DS6" s="359"/>
      <c r="DT6" s="359"/>
      <c r="DU6" s="359"/>
      <c r="DV6" s="359"/>
      <c r="DW6" s="359"/>
      <c r="DX6" s="359"/>
      <c r="DY6" s="359"/>
      <c r="DZ6" s="359"/>
      <c r="EA6" s="359"/>
      <c r="EB6" s="359"/>
      <c r="EC6" s="359"/>
      <c r="ED6" s="359"/>
      <c r="EE6" s="359"/>
      <c r="EF6" s="359"/>
      <c r="EG6" s="360"/>
      <c r="EH6" s="354"/>
    </row>
    <row r="7" spans="1:138">
      <c r="A7" s="351"/>
      <c r="B7" s="358"/>
      <c r="C7" s="359"/>
      <c r="D7" s="359"/>
      <c r="E7" s="359"/>
      <c r="F7" s="359"/>
      <c r="G7" s="359"/>
      <c r="H7" s="359"/>
      <c r="I7" s="359"/>
      <c r="J7" s="359"/>
      <c r="K7" s="359"/>
      <c r="L7" s="359"/>
      <c r="M7" s="359"/>
      <c r="N7" s="359"/>
      <c r="O7" s="359"/>
      <c r="P7" s="359"/>
      <c r="Q7" s="359"/>
      <c r="R7" s="359"/>
      <c r="S7" s="359"/>
      <c r="T7" s="359"/>
      <c r="U7" s="359"/>
      <c r="V7" s="359"/>
      <c r="W7" s="359"/>
      <c r="X7" s="359"/>
      <c r="Y7" s="359"/>
      <c r="Z7" s="359"/>
      <c r="AA7" s="359"/>
      <c r="AB7" s="359"/>
      <c r="AC7" s="359"/>
      <c r="AD7" s="359"/>
      <c r="AE7" s="359"/>
      <c r="AF7" s="360"/>
      <c r="AG7" s="351"/>
      <c r="AJ7" s="353"/>
      <c r="AK7" s="358"/>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9"/>
      <c r="BN7" s="359"/>
      <c r="BO7" s="360"/>
      <c r="BP7" s="353"/>
      <c r="BS7" s="351"/>
      <c r="BT7" s="358"/>
      <c r="BU7" s="359"/>
      <c r="BV7" s="359"/>
      <c r="BW7" s="359"/>
      <c r="BX7" s="359"/>
      <c r="BY7" s="359"/>
      <c r="BZ7" s="359"/>
      <c r="CA7" s="359"/>
      <c r="CB7" s="359"/>
      <c r="CC7" s="359"/>
      <c r="CD7" s="359"/>
      <c r="CE7" s="359"/>
      <c r="CF7" s="359"/>
      <c r="CG7" s="359"/>
      <c r="CH7" s="359"/>
      <c r="CI7" s="359"/>
      <c r="CJ7" s="359"/>
      <c r="CK7" s="359"/>
      <c r="CL7" s="359"/>
      <c r="CM7" s="359"/>
      <c r="CN7" s="359"/>
      <c r="CO7" s="359"/>
      <c r="CP7" s="359"/>
      <c r="CQ7" s="359"/>
      <c r="CR7" s="359"/>
      <c r="CS7" s="359"/>
      <c r="CT7" s="359"/>
      <c r="CU7" s="359"/>
      <c r="CV7" s="359"/>
      <c r="CW7" s="359"/>
      <c r="CX7" s="360"/>
      <c r="CY7" s="351"/>
      <c r="DB7" s="354"/>
      <c r="DC7" s="358"/>
      <c r="DD7" s="359"/>
      <c r="DE7" s="359"/>
      <c r="DF7" s="359"/>
      <c r="DG7" s="359"/>
      <c r="DH7" s="359"/>
      <c r="DI7" s="359"/>
      <c r="DJ7" s="359"/>
      <c r="DK7" s="359"/>
      <c r="DL7" s="359"/>
      <c r="DM7" s="359"/>
      <c r="DN7" s="359"/>
      <c r="DO7" s="359"/>
      <c r="DP7" s="359"/>
      <c r="DQ7" s="359"/>
      <c r="DR7" s="359"/>
      <c r="DS7" s="359"/>
      <c r="DT7" s="359"/>
      <c r="DU7" s="359"/>
      <c r="DV7" s="359"/>
      <c r="DW7" s="359"/>
      <c r="DX7" s="359"/>
      <c r="DY7" s="359"/>
      <c r="DZ7" s="359"/>
      <c r="EA7" s="359"/>
      <c r="EB7" s="359"/>
      <c r="EC7" s="359"/>
      <c r="ED7" s="359"/>
      <c r="EE7" s="359"/>
      <c r="EF7" s="359"/>
      <c r="EG7" s="360"/>
      <c r="EH7" s="354"/>
    </row>
    <row r="8" spans="1:138">
      <c r="A8" s="351"/>
      <c r="B8" s="358"/>
      <c r="C8" s="1383" t="s">
        <v>444</v>
      </c>
      <c r="D8" s="1383"/>
      <c r="E8" s="359"/>
      <c r="F8" s="1384" t="s">
        <v>160</v>
      </c>
      <c r="G8" s="1385"/>
      <c r="H8" s="1385"/>
      <c r="I8" s="1385"/>
      <c r="J8" s="1385"/>
      <c r="K8" s="1385"/>
      <c r="L8" s="1385"/>
      <c r="M8" s="1385"/>
      <c r="N8" s="1385"/>
      <c r="O8" s="1385"/>
      <c r="P8" s="1385"/>
      <c r="Q8" s="1385"/>
      <c r="R8" s="1385"/>
      <c r="S8" s="1385"/>
      <c r="T8" s="1386"/>
      <c r="U8" s="359"/>
      <c r="V8" s="359"/>
      <c r="W8" s="359"/>
      <c r="X8" s="359"/>
      <c r="Y8" s="359"/>
      <c r="Z8" s="359"/>
      <c r="AA8" s="359"/>
      <c r="AB8" s="359"/>
      <c r="AC8" s="359"/>
      <c r="AD8" s="359"/>
      <c r="AE8" s="359"/>
      <c r="AF8" s="360"/>
      <c r="AG8" s="351"/>
      <c r="AJ8" s="353"/>
      <c r="AK8" s="358"/>
      <c r="AL8" s="1383" t="s">
        <v>444</v>
      </c>
      <c r="AM8" s="1383"/>
      <c r="AN8" s="359"/>
      <c r="AO8" s="1384" t="s">
        <v>160</v>
      </c>
      <c r="AP8" s="1385"/>
      <c r="AQ8" s="1385"/>
      <c r="AR8" s="1385"/>
      <c r="AS8" s="1385"/>
      <c r="AT8" s="1385"/>
      <c r="AU8" s="1385"/>
      <c r="AV8" s="1385"/>
      <c r="AW8" s="1385"/>
      <c r="AX8" s="1385"/>
      <c r="AY8" s="1385"/>
      <c r="AZ8" s="1385"/>
      <c r="BA8" s="1385"/>
      <c r="BB8" s="1385"/>
      <c r="BC8" s="1386"/>
      <c r="BD8" s="359"/>
      <c r="BE8" s="359"/>
      <c r="BF8" s="359"/>
      <c r="BG8" s="359"/>
      <c r="BH8" s="359"/>
      <c r="BI8" s="359"/>
      <c r="BJ8" s="359"/>
      <c r="BK8" s="359"/>
      <c r="BL8" s="359"/>
      <c r="BM8" s="359"/>
      <c r="BN8" s="359"/>
      <c r="BO8" s="360"/>
      <c r="BP8" s="353"/>
      <c r="BS8" s="351"/>
      <c r="BT8" s="358"/>
      <c r="BU8" s="1383" t="s">
        <v>444</v>
      </c>
      <c r="BV8" s="1383"/>
      <c r="BW8" s="359"/>
      <c r="BX8" s="1384" t="s">
        <v>160</v>
      </c>
      <c r="BY8" s="1385"/>
      <c r="BZ8" s="1385"/>
      <c r="CA8" s="1385"/>
      <c r="CB8" s="1385"/>
      <c r="CC8" s="1385"/>
      <c r="CD8" s="1385"/>
      <c r="CE8" s="1385"/>
      <c r="CF8" s="1385"/>
      <c r="CG8" s="1385"/>
      <c r="CH8" s="1385"/>
      <c r="CI8" s="1385"/>
      <c r="CJ8" s="1385"/>
      <c r="CK8" s="1385"/>
      <c r="CL8" s="1386"/>
      <c r="CM8" s="359"/>
      <c r="CN8" s="359"/>
      <c r="CO8" s="359"/>
      <c r="CP8" s="359"/>
      <c r="CQ8" s="359"/>
      <c r="CR8" s="359"/>
      <c r="CS8" s="359"/>
      <c r="CT8" s="359"/>
      <c r="CU8" s="359"/>
      <c r="CV8" s="359"/>
      <c r="CW8" s="359"/>
      <c r="CX8" s="360"/>
      <c r="CY8" s="351"/>
      <c r="DB8" s="354"/>
      <c r="DC8" s="358"/>
      <c r="DD8" s="1383" t="s">
        <v>444</v>
      </c>
      <c r="DE8" s="1383"/>
      <c r="DF8" s="359"/>
      <c r="DG8" s="1384" t="s">
        <v>160</v>
      </c>
      <c r="DH8" s="1385"/>
      <c r="DI8" s="1385"/>
      <c r="DJ8" s="1385"/>
      <c r="DK8" s="1385"/>
      <c r="DL8" s="1385"/>
      <c r="DM8" s="1385"/>
      <c r="DN8" s="1385"/>
      <c r="DO8" s="1385"/>
      <c r="DP8" s="1385"/>
      <c r="DQ8" s="1385"/>
      <c r="DR8" s="1385"/>
      <c r="DS8" s="1385"/>
      <c r="DT8" s="1385"/>
      <c r="DU8" s="1386"/>
      <c r="DV8" s="359"/>
      <c r="DW8" s="359"/>
      <c r="DX8" s="359"/>
      <c r="DY8" s="359"/>
      <c r="DZ8" s="359"/>
      <c r="EA8" s="359"/>
      <c r="EB8" s="359"/>
      <c r="EC8" s="359"/>
      <c r="ED8" s="359"/>
      <c r="EE8" s="359"/>
      <c r="EF8" s="359"/>
      <c r="EG8" s="360"/>
      <c r="EH8" s="354"/>
    </row>
    <row r="9" spans="1:138">
      <c r="A9" s="351"/>
      <c r="B9" s="358"/>
      <c r="C9" s="1383"/>
      <c r="D9" s="1383"/>
      <c r="E9" s="359"/>
      <c r="F9" s="1387"/>
      <c r="G9" s="1388"/>
      <c r="H9" s="1388"/>
      <c r="I9" s="1388"/>
      <c r="J9" s="1388"/>
      <c r="K9" s="1388"/>
      <c r="L9" s="1388"/>
      <c r="M9" s="1388"/>
      <c r="N9" s="1388"/>
      <c r="O9" s="1388"/>
      <c r="P9" s="1388"/>
      <c r="Q9" s="1388"/>
      <c r="R9" s="1388"/>
      <c r="S9" s="1388"/>
      <c r="T9" s="1389"/>
      <c r="U9" s="359"/>
      <c r="V9" s="359"/>
      <c r="W9" s="359"/>
      <c r="X9" s="359"/>
      <c r="Y9" s="359"/>
      <c r="Z9" s="359"/>
      <c r="AA9" s="359"/>
      <c r="AB9" s="359"/>
      <c r="AC9" s="359"/>
      <c r="AD9" s="359"/>
      <c r="AE9" s="359"/>
      <c r="AF9" s="360"/>
      <c r="AG9" s="351"/>
      <c r="AJ9" s="353"/>
      <c r="AK9" s="358"/>
      <c r="AL9" s="1383"/>
      <c r="AM9" s="1383"/>
      <c r="AN9" s="359"/>
      <c r="AO9" s="1387"/>
      <c r="AP9" s="1388"/>
      <c r="AQ9" s="1388"/>
      <c r="AR9" s="1388"/>
      <c r="AS9" s="1388"/>
      <c r="AT9" s="1388"/>
      <c r="AU9" s="1388"/>
      <c r="AV9" s="1388"/>
      <c r="AW9" s="1388"/>
      <c r="AX9" s="1388"/>
      <c r="AY9" s="1388"/>
      <c r="AZ9" s="1388"/>
      <c r="BA9" s="1388"/>
      <c r="BB9" s="1388"/>
      <c r="BC9" s="1389"/>
      <c r="BD9" s="359"/>
      <c r="BE9" s="359"/>
      <c r="BF9" s="359"/>
      <c r="BG9" s="359"/>
      <c r="BH9" s="359"/>
      <c r="BI9" s="359"/>
      <c r="BJ9" s="359"/>
      <c r="BK9" s="359"/>
      <c r="BL9" s="359"/>
      <c r="BM9" s="359"/>
      <c r="BN9" s="359"/>
      <c r="BO9" s="360"/>
      <c r="BP9" s="353"/>
      <c r="BS9" s="351"/>
      <c r="BT9" s="358"/>
      <c r="BU9" s="1383"/>
      <c r="BV9" s="1383"/>
      <c r="BW9" s="359"/>
      <c r="BX9" s="1387"/>
      <c r="BY9" s="1388"/>
      <c r="BZ9" s="1388"/>
      <c r="CA9" s="1388"/>
      <c r="CB9" s="1388"/>
      <c r="CC9" s="1388"/>
      <c r="CD9" s="1388"/>
      <c r="CE9" s="1388"/>
      <c r="CF9" s="1388"/>
      <c r="CG9" s="1388"/>
      <c r="CH9" s="1388"/>
      <c r="CI9" s="1388"/>
      <c r="CJ9" s="1388"/>
      <c r="CK9" s="1388"/>
      <c r="CL9" s="1389"/>
      <c r="CM9" s="359"/>
      <c r="CN9" s="359"/>
      <c r="CO9" s="359"/>
      <c r="CP9" s="359"/>
      <c r="CQ9" s="359"/>
      <c r="CR9" s="359"/>
      <c r="CS9" s="359"/>
      <c r="CT9" s="359"/>
      <c r="CU9" s="359"/>
      <c r="CV9" s="359"/>
      <c r="CW9" s="359"/>
      <c r="CX9" s="360"/>
      <c r="CY9" s="351"/>
      <c r="DB9" s="354"/>
      <c r="DC9" s="358"/>
      <c r="DD9" s="1383"/>
      <c r="DE9" s="1383"/>
      <c r="DF9" s="359"/>
      <c r="DG9" s="1387"/>
      <c r="DH9" s="1388"/>
      <c r="DI9" s="1388"/>
      <c r="DJ9" s="1388"/>
      <c r="DK9" s="1388"/>
      <c r="DL9" s="1388"/>
      <c r="DM9" s="1388"/>
      <c r="DN9" s="1388"/>
      <c r="DO9" s="1388"/>
      <c r="DP9" s="1388"/>
      <c r="DQ9" s="1388"/>
      <c r="DR9" s="1388"/>
      <c r="DS9" s="1388"/>
      <c r="DT9" s="1388"/>
      <c r="DU9" s="1389"/>
      <c r="DV9" s="359"/>
      <c r="DW9" s="359"/>
      <c r="DX9" s="359"/>
      <c r="DY9" s="359"/>
      <c r="DZ9" s="359"/>
      <c r="EA9" s="359"/>
      <c r="EB9" s="359"/>
      <c r="EC9" s="359"/>
      <c r="ED9" s="359"/>
      <c r="EE9" s="359"/>
      <c r="EF9" s="359"/>
      <c r="EG9" s="360"/>
      <c r="EH9" s="354"/>
    </row>
    <row r="10" spans="1:138">
      <c r="A10" s="351"/>
      <c r="B10" s="358"/>
      <c r="C10" s="359"/>
      <c r="D10" s="359"/>
      <c r="E10" s="359"/>
      <c r="F10" s="359"/>
      <c r="G10" s="359"/>
      <c r="H10" s="359"/>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60"/>
      <c r="AG10" s="351"/>
      <c r="AJ10" s="353"/>
      <c r="AK10" s="358"/>
      <c r="AL10" s="359"/>
      <c r="AM10" s="359"/>
      <c r="AN10" s="359"/>
      <c r="AO10" s="359"/>
      <c r="AP10" s="359"/>
      <c r="AQ10" s="359"/>
      <c r="AR10" s="359"/>
      <c r="AS10" s="359"/>
      <c r="AT10" s="359"/>
      <c r="AU10" s="359"/>
      <c r="AV10" s="359"/>
      <c r="AW10" s="359"/>
      <c r="AX10" s="359"/>
      <c r="AY10" s="359"/>
      <c r="AZ10" s="359"/>
      <c r="BA10" s="359"/>
      <c r="BB10" s="359"/>
      <c r="BC10" s="359"/>
      <c r="BD10" s="359"/>
      <c r="BE10" s="359"/>
      <c r="BF10" s="359"/>
      <c r="BG10" s="359"/>
      <c r="BH10" s="359"/>
      <c r="BI10" s="359"/>
      <c r="BJ10" s="359"/>
      <c r="BK10" s="359"/>
      <c r="BL10" s="359"/>
      <c r="BM10" s="359"/>
      <c r="BN10" s="359"/>
      <c r="BO10" s="360"/>
      <c r="BP10" s="353"/>
      <c r="BS10" s="351"/>
      <c r="BT10" s="358"/>
      <c r="BU10" s="359"/>
      <c r="BV10" s="359"/>
      <c r="BW10" s="359"/>
      <c r="BX10" s="359"/>
      <c r="BY10" s="359"/>
      <c r="BZ10" s="359"/>
      <c r="CA10" s="359"/>
      <c r="CB10" s="359"/>
      <c r="CC10" s="359"/>
      <c r="CD10" s="359"/>
      <c r="CE10" s="359"/>
      <c r="CF10" s="359"/>
      <c r="CG10" s="359"/>
      <c r="CH10" s="359"/>
      <c r="CI10" s="359"/>
      <c r="CJ10" s="359"/>
      <c r="CK10" s="359"/>
      <c r="CL10" s="359"/>
      <c r="CM10" s="359"/>
      <c r="CN10" s="359"/>
      <c r="CO10" s="359"/>
      <c r="CP10" s="359"/>
      <c r="CQ10" s="359"/>
      <c r="CR10" s="359"/>
      <c r="CS10" s="359"/>
      <c r="CT10" s="359"/>
      <c r="CU10" s="359"/>
      <c r="CV10" s="359"/>
      <c r="CW10" s="359"/>
      <c r="CX10" s="360"/>
      <c r="CY10" s="351"/>
      <c r="DB10" s="354"/>
      <c r="DC10" s="358"/>
      <c r="DD10" s="359"/>
      <c r="DE10" s="359"/>
      <c r="DF10" s="359"/>
      <c r="DG10" s="359"/>
      <c r="DH10" s="359"/>
      <c r="DI10" s="359"/>
      <c r="DJ10" s="359"/>
      <c r="DK10" s="359"/>
      <c r="DL10" s="359"/>
      <c r="DM10" s="359"/>
      <c r="DN10" s="359"/>
      <c r="DO10" s="359"/>
      <c r="DP10" s="359"/>
      <c r="DQ10" s="359"/>
      <c r="DR10" s="359"/>
      <c r="DS10" s="359"/>
      <c r="DT10" s="359"/>
      <c r="DU10" s="359"/>
      <c r="DV10" s="359"/>
      <c r="DW10" s="359"/>
      <c r="DX10" s="359"/>
      <c r="DY10" s="359"/>
      <c r="DZ10" s="359"/>
      <c r="EA10" s="359"/>
      <c r="EB10" s="359"/>
      <c r="EC10" s="359"/>
      <c r="ED10" s="359"/>
      <c r="EE10" s="359"/>
      <c r="EF10" s="359"/>
      <c r="EG10" s="360"/>
      <c r="EH10" s="354"/>
    </row>
    <row r="11" spans="1:138">
      <c r="A11" s="351"/>
      <c r="B11" s="358"/>
      <c r="C11" s="1383" t="s">
        <v>443</v>
      </c>
      <c r="D11" s="1383"/>
      <c r="E11" s="361"/>
      <c r="F11" s="1390"/>
      <c r="G11" s="1391"/>
      <c r="H11" s="1391"/>
      <c r="I11" s="1391"/>
      <c r="J11" s="1391"/>
      <c r="K11" s="1391"/>
      <c r="L11" s="1391"/>
      <c r="M11" s="1391"/>
      <c r="N11" s="1391"/>
      <c r="O11" s="1391"/>
      <c r="P11" s="1391"/>
      <c r="Q11" s="1391"/>
      <c r="R11" s="1391"/>
      <c r="S11" s="1391"/>
      <c r="T11" s="1392"/>
      <c r="U11" s="359"/>
      <c r="V11" s="359"/>
      <c r="W11" s="359"/>
      <c r="X11" s="359"/>
      <c r="Y11" s="359"/>
      <c r="Z11" s="359"/>
      <c r="AA11" s="359"/>
      <c r="AB11" s="359"/>
      <c r="AC11" s="359"/>
      <c r="AD11" s="359"/>
      <c r="AE11" s="359"/>
      <c r="AF11" s="360"/>
      <c r="AG11" s="351"/>
      <c r="AJ11" s="353"/>
      <c r="AK11" s="358"/>
      <c r="AL11" s="1383" t="s">
        <v>443</v>
      </c>
      <c r="AM11" s="1383"/>
      <c r="AN11" s="361"/>
      <c r="AO11" s="1390"/>
      <c r="AP11" s="1391"/>
      <c r="AQ11" s="1391"/>
      <c r="AR11" s="1391"/>
      <c r="AS11" s="1391"/>
      <c r="AT11" s="1391"/>
      <c r="AU11" s="1391"/>
      <c r="AV11" s="1391"/>
      <c r="AW11" s="1391"/>
      <c r="AX11" s="1391"/>
      <c r="AY11" s="1391"/>
      <c r="AZ11" s="1391"/>
      <c r="BA11" s="1391"/>
      <c r="BB11" s="1391"/>
      <c r="BC11" s="1392"/>
      <c r="BD11" s="359"/>
      <c r="BE11" s="359"/>
      <c r="BF11" s="359"/>
      <c r="BG11" s="359"/>
      <c r="BH11" s="359"/>
      <c r="BI11" s="359"/>
      <c r="BJ11" s="359"/>
      <c r="BK11" s="359"/>
      <c r="BL11" s="359"/>
      <c r="BM11" s="359"/>
      <c r="BN11" s="359"/>
      <c r="BO11" s="360"/>
      <c r="BP11" s="353"/>
      <c r="BS11" s="351"/>
      <c r="BT11" s="358"/>
      <c r="BU11" s="1383" t="s">
        <v>443</v>
      </c>
      <c r="BV11" s="1383"/>
      <c r="BW11" s="361"/>
      <c r="BX11" s="1390"/>
      <c r="BY11" s="1391"/>
      <c r="BZ11" s="1391"/>
      <c r="CA11" s="1391"/>
      <c r="CB11" s="1391"/>
      <c r="CC11" s="1391"/>
      <c r="CD11" s="1391"/>
      <c r="CE11" s="1391"/>
      <c r="CF11" s="1391"/>
      <c r="CG11" s="1391"/>
      <c r="CH11" s="1391"/>
      <c r="CI11" s="1391"/>
      <c r="CJ11" s="1391"/>
      <c r="CK11" s="1391"/>
      <c r="CL11" s="1392"/>
      <c r="CM11" s="359"/>
      <c r="CN11" s="359"/>
      <c r="CO11" s="359"/>
      <c r="CP11" s="359"/>
      <c r="CQ11" s="359"/>
      <c r="CR11" s="359"/>
      <c r="CS11" s="359"/>
      <c r="CT11" s="359"/>
      <c r="CU11" s="359"/>
      <c r="CV11" s="359"/>
      <c r="CW11" s="359"/>
      <c r="CX11" s="360"/>
      <c r="CY11" s="351"/>
      <c r="DB11" s="354"/>
      <c r="DC11" s="358"/>
      <c r="DD11" s="1383" t="s">
        <v>443</v>
      </c>
      <c r="DE11" s="1383"/>
      <c r="DF11" s="361"/>
      <c r="DG11" s="1390"/>
      <c r="DH11" s="1391"/>
      <c r="DI11" s="1391"/>
      <c r="DJ11" s="1391"/>
      <c r="DK11" s="1391"/>
      <c r="DL11" s="1391"/>
      <c r="DM11" s="1391"/>
      <c r="DN11" s="1391"/>
      <c r="DO11" s="1391"/>
      <c r="DP11" s="1391"/>
      <c r="DQ11" s="1391"/>
      <c r="DR11" s="1391"/>
      <c r="DS11" s="1391"/>
      <c r="DT11" s="1391"/>
      <c r="DU11" s="1392"/>
      <c r="DV11" s="359"/>
      <c r="DW11" s="359"/>
      <c r="DX11" s="359"/>
      <c r="DY11" s="359"/>
      <c r="DZ11" s="359"/>
      <c r="EA11" s="359"/>
      <c r="EB11" s="359"/>
      <c r="EC11" s="359"/>
      <c r="ED11" s="359"/>
      <c r="EE11" s="359"/>
      <c r="EF11" s="359"/>
      <c r="EG11" s="360"/>
      <c r="EH11" s="354"/>
    </row>
    <row r="12" spans="1:138">
      <c r="A12" s="351"/>
      <c r="B12" s="358"/>
      <c r="C12" s="1383"/>
      <c r="D12" s="1383"/>
      <c r="E12" s="361"/>
      <c r="F12" s="1393"/>
      <c r="G12" s="1394"/>
      <c r="H12" s="1394"/>
      <c r="I12" s="1394"/>
      <c r="J12" s="1394"/>
      <c r="K12" s="1394"/>
      <c r="L12" s="1394"/>
      <c r="M12" s="1394"/>
      <c r="N12" s="1394"/>
      <c r="O12" s="1394"/>
      <c r="P12" s="1394"/>
      <c r="Q12" s="1394"/>
      <c r="R12" s="1394"/>
      <c r="S12" s="1394"/>
      <c r="T12" s="1395"/>
      <c r="U12" s="359"/>
      <c r="V12" s="359"/>
      <c r="W12" s="359"/>
      <c r="X12" s="359"/>
      <c r="Y12" s="359"/>
      <c r="Z12" s="359"/>
      <c r="AA12" s="359"/>
      <c r="AB12" s="359"/>
      <c r="AC12" s="359"/>
      <c r="AD12" s="359"/>
      <c r="AE12" s="359"/>
      <c r="AF12" s="360"/>
      <c r="AG12" s="351"/>
      <c r="AJ12" s="353"/>
      <c r="AK12" s="358"/>
      <c r="AL12" s="1383"/>
      <c r="AM12" s="1383"/>
      <c r="AN12" s="361"/>
      <c r="AO12" s="1393"/>
      <c r="AP12" s="1394"/>
      <c r="AQ12" s="1394"/>
      <c r="AR12" s="1394"/>
      <c r="AS12" s="1394"/>
      <c r="AT12" s="1394"/>
      <c r="AU12" s="1394"/>
      <c r="AV12" s="1394"/>
      <c r="AW12" s="1394"/>
      <c r="AX12" s="1394"/>
      <c r="AY12" s="1394"/>
      <c r="AZ12" s="1394"/>
      <c r="BA12" s="1394"/>
      <c r="BB12" s="1394"/>
      <c r="BC12" s="1395"/>
      <c r="BD12" s="359"/>
      <c r="BE12" s="359"/>
      <c r="BF12" s="359"/>
      <c r="BG12" s="359"/>
      <c r="BH12" s="359"/>
      <c r="BI12" s="359"/>
      <c r="BJ12" s="359"/>
      <c r="BK12" s="359"/>
      <c r="BL12" s="359"/>
      <c r="BM12" s="359"/>
      <c r="BN12" s="359"/>
      <c r="BO12" s="360"/>
      <c r="BP12" s="353"/>
      <c r="BS12" s="351"/>
      <c r="BT12" s="358"/>
      <c r="BU12" s="1383"/>
      <c r="BV12" s="1383"/>
      <c r="BW12" s="361"/>
      <c r="BX12" s="1393"/>
      <c r="BY12" s="1394"/>
      <c r="BZ12" s="1394"/>
      <c r="CA12" s="1394"/>
      <c r="CB12" s="1394"/>
      <c r="CC12" s="1394"/>
      <c r="CD12" s="1394"/>
      <c r="CE12" s="1394"/>
      <c r="CF12" s="1394"/>
      <c r="CG12" s="1394"/>
      <c r="CH12" s="1394"/>
      <c r="CI12" s="1394"/>
      <c r="CJ12" s="1394"/>
      <c r="CK12" s="1394"/>
      <c r="CL12" s="1395"/>
      <c r="CM12" s="359"/>
      <c r="CN12" s="359"/>
      <c r="CO12" s="359"/>
      <c r="CP12" s="359"/>
      <c r="CQ12" s="359"/>
      <c r="CR12" s="359"/>
      <c r="CS12" s="359"/>
      <c r="CT12" s="359"/>
      <c r="CU12" s="359"/>
      <c r="CV12" s="359"/>
      <c r="CW12" s="359"/>
      <c r="CX12" s="360"/>
      <c r="CY12" s="351"/>
      <c r="DB12" s="354"/>
      <c r="DC12" s="358"/>
      <c r="DD12" s="1383"/>
      <c r="DE12" s="1383"/>
      <c r="DF12" s="361"/>
      <c r="DG12" s="1393"/>
      <c r="DH12" s="1394"/>
      <c r="DI12" s="1394"/>
      <c r="DJ12" s="1394"/>
      <c r="DK12" s="1394"/>
      <c r="DL12" s="1394"/>
      <c r="DM12" s="1394"/>
      <c r="DN12" s="1394"/>
      <c r="DO12" s="1394"/>
      <c r="DP12" s="1394"/>
      <c r="DQ12" s="1394"/>
      <c r="DR12" s="1394"/>
      <c r="DS12" s="1394"/>
      <c r="DT12" s="1394"/>
      <c r="DU12" s="1395"/>
      <c r="DV12" s="359"/>
      <c r="DW12" s="359"/>
      <c r="DX12" s="359"/>
      <c r="DY12" s="359"/>
      <c r="DZ12" s="359"/>
      <c r="EA12" s="359"/>
      <c r="EB12" s="359"/>
      <c r="EC12" s="359"/>
      <c r="ED12" s="359"/>
      <c r="EE12" s="359"/>
      <c r="EF12" s="359"/>
      <c r="EG12" s="360"/>
      <c r="EH12" s="354"/>
    </row>
    <row r="13" spans="1:138" ht="12" thickBot="1">
      <c r="A13" s="351"/>
      <c r="B13" s="358"/>
      <c r="C13" s="359"/>
      <c r="D13" s="359"/>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60"/>
      <c r="AG13" s="351"/>
      <c r="AJ13" s="353"/>
      <c r="AK13" s="358"/>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60"/>
      <c r="BP13" s="353"/>
      <c r="BS13" s="351"/>
      <c r="BT13" s="358"/>
      <c r="BU13" s="359"/>
      <c r="BV13" s="359"/>
      <c r="BW13" s="359"/>
      <c r="BX13" s="359"/>
      <c r="BY13" s="359"/>
      <c r="BZ13" s="359"/>
      <c r="CA13" s="359"/>
      <c r="CB13" s="359"/>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60"/>
      <c r="CY13" s="351"/>
      <c r="DB13" s="354"/>
      <c r="DC13" s="358"/>
      <c r="DD13" s="359"/>
      <c r="DE13" s="359"/>
      <c r="DF13" s="359"/>
      <c r="DG13" s="359"/>
      <c r="DH13" s="359"/>
      <c r="DI13" s="359"/>
      <c r="DJ13" s="359"/>
      <c r="DK13" s="359"/>
      <c r="DL13" s="359"/>
      <c r="DM13" s="359"/>
      <c r="DN13" s="359"/>
      <c r="DO13" s="359"/>
      <c r="DP13" s="359"/>
      <c r="DQ13" s="359"/>
      <c r="DR13" s="359"/>
      <c r="DS13" s="359"/>
      <c r="DT13" s="359"/>
      <c r="DU13" s="359"/>
      <c r="DV13" s="359"/>
      <c r="DW13" s="359"/>
      <c r="DX13" s="359"/>
      <c r="DY13" s="359"/>
      <c r="DZ13" s="359"/>
      <c r="EA13" s="359"/>
      <c r="EB13" s="359"/>
      <c r="EC13" s="359"/>
      <c r="ED13" s="359"/>
      <c r="EE13" s="359"/>
      <c r="EF13" s="359"/>
      <c r="EG13" s="360"/>
      <c r="EH13" s="354"/>
    </row>
    <row r="14" spans="1:138" ht="5.25" customHeight="1">
      <c r="A14" s="351"/>
      <c r="B14" s="358"/>
      <c r="C14" s="362"/>
      <c r="D14" s="363"/>
      <c r="E14" s="363"/>
      <c r="F14" s="363"/>
      <c r="G14" s="363"/>
      <c r="H14" s="363"/>
      <c r="I14" s="363"/>
      <c r="J14" s="363"/>
      <c r="K14" s="363"/>
      <c r="L14" s="363"/>
      <c r="M14" s="363"/>
      <c r="N14" s="1396" t="s">
        <v>448</v>
      </c>
      <c r="O14" s="1397"/>
      <c r="P14" s="1397"/>
      <c r="Q14" s="1397"/>
      <c r="R14" s="1397"/>
      <c r="S14" s="1397"/>
      <c r="T14" s="363"/>
      <c r="U14" s="363"/>
      <c r="V14" s="363"/>
      <c r="W14" s="363"/>
      <c r="X14" s="363"/>
      <c r="Y14" s="363"/>
      <c r="Z14" s="363"/>
      <c r="AA14" s="363"/>
      <c r="AB14" s="363"/>
      <c r="AC14" s="363"/>
      <c r="AD14" s="363"/>
      <c r="AE14" s="364"/>
      <c r="AF14" s="365"/>
      <c r="AG14" s="351"/>
      <c r="AJ14" s="353"/>
      <c r="AK14" s="358"/>
      <c r="AL14" s="362"/>
      <c r="AM14" s="363"/>
      <c r="AN14" s="363"/>
      <c r="AO14" s="363"/>
      <c r="AP14" s="363"/>
      <c r="AQ14" s="363"/>
      <c r="AR14" s="363"/>
      <c r="AS14" s="363"/>
      <c r="AT14" s="363"/>
      <c r="AU14" s="363"/>
      <c r="AV14" s="363"/>
      <c r="AW14" s="1396" t="s">
        <v>448</v>
      </c>
      <c r="AX14" s="1397"/>
      <c r="AY14" s="1397"/>
      <c r="AZ14" s="1397"/>
      <c r="BA14" s="1397"/>
      <c r="BB14" s="1397"/>
      <c r="BC14" s="363"/>
      <c r="BD14" s="363"/>
      <c r="BE14" s="363"/>
      <c r="BF14" s="363"/>
      <c r="BG14" s="363"/>
      <c r="BH14" s="363"/>
      <c r="BI14" s="363"/>
      <c r="BJ14" s="363"/>
      <c r="BK14" s="363"/>
      <c r="BL14" s="363"/>
      <c r="BM14" s="363"/>
      <c r="BN14" s="364"/>
      <c r="BO14" s="360"/>
      <c r="BP14" s="353"/>
      <c r="BS14" s="351"/>
      <c r="BT14" s="358"/>
      <c r="BU14" s="362"/>
      <c r="BV14" s="363"/>
      <c r="BW14" s="363"/>
      <c r="BX14" s="363"/>
      <c r="BY14" s="363"/>
      <c r="BZ14" s="363"/>
      <c r="CA14" s="363"/>
      <c r="CB14" s="363"/>
      <c r="CC14" s="363"/>
      <c r="CD14" s="363"/>
      <c r="CE14" s="363"/>
      <c r="CF14" s="1396" t="s">
        <v>448</v>
      </c>
      <c r="CG14" s="1397"/>
      <c r="CH14" s="1397"/>
      <c r="CI14" s="1397"/>
      <c r="CJ14" s="1397"/>
      <c r="CK14" s="1397"/>
      <c r="CL14" s="363"/>
      <c r="CM14" s="363"/>
      <c r="CN14" s="363"/>
      <c r="CO14" s="363"/>
      <c r="CP14" s="363"/>
      <c r="CQ14" s="363"/>
      <c r="CR14" s="363"/>
      <c r="CS14" s="363"/>
      <c r="CT14" s="363"/>
      <c r="CU14" s="363"/>
      <c r="CV14" s="363"/>
      <c r="CW14" s="364"/>
      <c r="CX14" s="360"/>
      <c r="CY14" s="351"/>
      <c r="DB14" s="354"/>
      <c r="DC14" s="358"/>
      <c r="DD14" s="362"/>
      <c r="DE14" s="363"/>
      <c r="DF14" s="363"/>
      <c r="DG14" s="363"/>
      <c r="DH14" s="363"/>
      <c r="DI14" s="363"/>
      <c r="DJ14" s="363"/>
      <c r="DK14" s="363"/>
      <c r="DL14" s="363"/>
      <c r="DM14" s="363"/>
      <c r="DN14" s="363"/>
      <c r="DO14" s="1396" t="s">
        <v>448</v>
      </c>
      <c r="DP14" s="1397"/>
      <c r="DQ14" s="1397"/>
      <c r="DR14" s="1397"/>
      <c r="DS14" s="1397"/>
      <c r="DT14" s="1397"/>
      <c r="DU14" s="363"/>
      <c r="DV14" s="363"/>
      <c r="DW14" s="363"/>
      <c r="DX14" s="363"/>
      <c r="DY14" s="363"/>
      <c r="DZ14" s="363"/>
      <c r="EA14" s="363"/>
      <c r="EB14" s="363"/>
      <c r="EC14" s="363"/>
      <c r="ED14" s="363"/>
      <c r="EE14" s="363"/>
      <c r="EF14" s="364"/>
      <c r="EG14" s="360"/>
      <c r="EH14" s="354"/>
    </row>
    <row r="15" spans="1:138" ht="15" customHeight="1">
      <c r="A15" s="351"/>
      <c r="B15" s="358"/>
      <c r="C15" s="366"/>
      <c r="D15" s="367"/>
      <c r="E15" s="367"/>
      <c r="F15" s="367"/>
      <c r="G15" s="367"/>
      <c r="H15" s="367"/>
      <c r="I15" s="367"/>
      <c r="J15" s="367"/>
      <c r="K15" s="367"/>
      <c r="L15" s="367"/>
      <c r="M15" s="367"/>
      <c r="N15" s="1398"/>
      <c r="O15" s="1398"/>
      <c r="P15" s="1398"/>
      <c r="Q15" s="1398"/>
      <c r="R15" s="1398"/>
      <c r="S15" s="1398"/>
      <c r="T15" s="367"/>
      <c r="U15" s="368"/>
      <c r="V15" s="367"/>
      <c r="W15" s="367"/>
      <c r="X15" s="373" t="s">
        <v>501</v>
      </c>
      <c r="Y15" s="367"/>
      <c r="Z15" s="367"/>
      <c r="AA15" s="367"/>
      <c r="AB15" s="367"/>
      <c r="AC15" s="367"/>
      <c r="AD15" s="367"/>
      <c r="AE15" s="365"/>
      <c r="AF15" s="365"/>
      <c r="AG15" s="351"/>
      <c r="AJ15" s="353"/>
      <c r="AK15" s="358"/>
      <c r="AL15" s="366"/>
      <c r="AM15" s="367"/>
      <c r="AN15" s="367"/>
      <c r="AO15" s="367"/>
      <c r="AP15" s="367"/>
      <c r="AQ15" s="367"/>
      <c r="AR15" s="367"/>
      <c r="AS15" s="367"/>
      <c r="AT15" s="367"/>
      <c r="AU15" s="367"/>
      <c r="AV15" s="367"/>
      <c r="AW15" s="1398"/>
      <c r="AX15" s="1398"/>
      <c r="AY15" s="1398"/>
      <c r="AZ15" s="1398"/>
      <c r="BA15" s="1398"/>
      <c r="BB15" s="1398"/>
      <c r="BC15" s="367"/>
      <c r="BD15" s="368"/>
      <c r="BE15" s="367"/>
      <c r="BF15" s="367"/>
      <c r="BG15" s="373" t="s">
        <v>502</v>
      </c>
      <c r="BH15" s="367"/>
      <c r="BI15" s="367"/>
      <c r="BJ15" s="367"/>
      <c r="BK15" s="367"/>
      <c r="BL15" s="367"/>
      <c r="BM15" s="367"/>
      <c r="BN15" s="365"/>
      <c r="BO15" s="360"/>
      <c r="BP15" s="353"/>
      <c r="BS15" s="351"/>
      <c r="BT15" s="358"/>
      <c r="BU15" s="366"/>
      <c r="BV15" s="367"/>
      <c r="BW15" s="367"/>
      <c r="BX15" s="367"/>
      <c r="BY15" s="367"/>
      <c r="BZ15" s="367"/>
      <c r="CA15" s="367"/>
      <c r="CB15" s="367"/>
      <c r="CC15" s="367"/>
      <c r="CD15" s="367"/>
      <c r="CE15" s="367"/>
      <c r="CF15" s="1398"/>
      <c r="CG15" s="1398"/>
      <c r="CH15" s="1398"/>
      <c r="CI15" s="1398"/>
      <c r="CJ15" s="1398"/>
      <c r="CK15" s="1398"/>
      <c r="CL15" s="367"/>
      <c r="CM15" s="368"/>
      <c r="CN15" s="367"/>
      <c r="CO15" s="367"/>
      <c r="CP15" s="373" t="s">
        <v>503</v>
      </c>
      <c r="CQ15" s="367"/>
      <c r="CR15" s="367"/>
      <c r="CS15" s="367"/>
      <c r="CT15" s="367"/>
      <c r="CU15" s="367"/>
      <c r="CV15" s="367"/>
      <c r="CW15" s="365"/>
      <c r="CX15" s="360"/>
      <c r="CY15" s="351"/>
      <c r="DB15" s="354"/>
      <c r="DC15" s="358"/>
      <c r="DD15" s="366"/>
      <c r="DE15" s="367"/>
      <c r="DF15" s="367"/>
      <c r="DG15" s="367"/>
      <c r="DH15" s="367"/>
      <c r="DI15" s="367"/>
      <c r="DJ15" s="367"/>
      <c r="DK15" s="367"/>
      <c r="DL15" s="367"/>
      <c r="DM15" s="367"/>
      <c r="DN15" s="367"/>
      <c r="DO15" s="1398"/>
      <c r="DP15" s="1398"/>
      <c r="DQ15" s="1398"/>
      <c r="DR15" s="1398"/>
      <c r="DS15" s="1398"/>
      <c r="DT15" s="1398"/>
      <c r="DU15" s="367"/>
      <c r="DV15" s="368"/>
      <c r="DW15" s="367"/>
      <c r="DX15" s="367"/>
      <c r="DY15" s="373" t="s">
        <v>461</v>
      </c>
      <c r="DZ15" s="367"/>
      <c r="EA15" s="367"/>
      <c r="EB15" s="367"/>
      <c r="EC15" s="367"/>
      <c r="ED15" s="367"/>
      <c r="EE15" s="367"/>
      <c r="EF15" s="365"/>
      <c r="EG15" s="360"/>
      <c r="EH15" s="354"/>
    </row>
    <row r="16" spans="1:138" ht="5.25" customHeight="1">
      <c r="A16" s="351"/>
      <c r="B16" s="358"/>
      <c r="C16" s="366"/>
      <c r="D16" s="367"/>
      <c r="E16" s="367"/>
      <c r="F16" s="367"/>
      <c r="G16" s="367"/>
      <c r="H16" s="367"/>
      <c r="I16" s="367"/>
      <c r="J16" s="367"/>
      <c r="K16" s="367"/>
      <c r="L16" s="367"/>
      <c r="M16" s="367"/>
      <c r="N16" s="1399"/>
      <c r="O16" s="1399"/>
      <c r="P16" s="1399"/>
      <c r="Q16" s="1399"/>
      <c r="R16" s="1399"/>
      <c r="S16" s="1399"/>
      <c r="T16" s="367"/>
      <c r="U16" s="367"/>
      <c r="V16" s="367"/>
      <c r="W16" s="367"/>
      <c r="X16" s="367"/>
      <c r="Y16" s="367"/>
      <c r="Z16" s="367"/>
      <c r="AA16" s="367"/>
      <c r="AB16" s="367"/>
      <c r="AC16" s="367"/>
      <c r="AD16" s="369"/>
      <c r="AE16" s="370"/>
      <c r="AF16" s="365"/>
      <c r="AG16" s="351"/>
      <c r="AJ16" s="353"/>
      <c r="AK16" s="358"/>
      <c r="AL16" s="366"/>
      <c r="AM16" s="367"/>
      <c r="AN16" s="367"/>
      <c r="AO16" s="367"/>
      <c r="AP16" s="367"/>
      <c r="AQ16" s="367"/>
      <c r="AR16" s="367"/>
      <c r="AS16" s="367"/>
      <c r="AT16" s="367"/>
      <c r="AU16" s="367"/>
      <c r="AV16" s="367"/>
      <c r="AW16" s="1399"/>
      <c r="AX16" s="1399"/>
      <c r="AY16" s="1399"/>
      <c r="AZ16" s="1399"/>
      <c r="BA16" s="1399"/>
      <c r="BB16" s="1399"/>
      <c r="BC16" s="367"/>
      <c r="BD16" s="367"/>
      <c r="BE16" s="367"/>
      <c r="BF16" s="367"/>
      <c r="BG16" s="367"/>
      <c r="BH16" s="367"/>
      <c r="BI16" s="367"/>
      <c r="BJ16" s="367"/>
      <c r="BK16" s="367"/>
      <c r="BL16" s="367"/>
      <c r="BM16" s="367"/>
      <c r="BN16" s="370"/>
      <c r="BO16" s="360"/>
      <c r="BP16" s="353"/>
      <c r="BS16" s="351"/>
      <c r="BT16" s="358"/>
      <c r="BU16" s="366"/>
      <c r="BV16" s="367"/>
      <c r="BW16" s="367"/>
      <c r="BX16" s="367"/>
      <c r="BY16" s="367"/>
      <c r="BZ16" s="367"/>
      <c r="CA16" s="367"/>
      <c r="CB16" s="367"/>
      <c r="CC16" s="367"/>
      <c r="CD16" s="367"/>
      <c r="CE16" s="367"/>
      <c r="CF16" s="1399"/>
      <c r="CG16" s="1399"/>
      <c r="CH16" s="1399"/>
      <c r="CI16" s="1399"/>
      <c r="CJ16" s="1399"/>
      <c r="CK16" s="1399"/>
      <c r="CL16" s="367"/>
      <c r="CM16" s="367"/>
      <c r="CN16" s="367"/>
      <c r="CO16" s="367"/>
      <c r="CP16" s="367"/>
      <c r="CQ16" s="367"/>
      <c r="CR16" s="367"/>
      <c r="CS16" s="367"/>
      <c r="CT16" s="367"/>
      <c r="CU16" s="367"/>
      <c r="CV16" s="367"/>
      <c r="CW16" s="365"/>
      <c r="CX16" s="360"/>
      <c r="CY16" s="351"/>
      <c r="DB16" s="354"/>
      <c r="DC16" s="358"/>
      <c r="DD16" s="366"/>
      <c r="DE16" s="367"/>
      <c r="DF16" s="367"/>
      <c r="DG16" s="367"/>
      <c r="DH16" s="367"/>
      <c r="DI16" s="367"/>
      <c r="DJ16" s="367"/>
      <c r="DK16" s="367"/>
      <c r="DL16" s="367"/>
      <c r="DM16" s="367"/>
      <c r="DN16" s="367"/>
      <c r="DO16" s="1399"/>
      <c r="DP16" s="1399"/>
      <c r="DQ16" s="1399"/>
      <c r="DR16" s="1399"/>
      <c r="DS16" s="1399"/>
      <c r="DT16" s="1399"/>
      <c r="DU16" s="367"/>
      <c r="DV16" s="367"/>
      <c r="DW16" s="367"/>
      <c r="DX16" s="367"/>
      <c r="DY16" s="367"/>
      <c r="DZ16" s="367"/>
      <c r="EA16" s="367"/>
      <c r="EB16" s="367"/>
      <c r="EC16" s="367"/>
      <c r="ED16" s="367"/>
      <c r="EE16" s="367"/>
      <c r="EF16" s="365"/>
      <c r="EG16" s="360"/>
      <c r="EH16" s="354"/>
    </row>
    <row r="17" spans="1:138" s="375" customFormat="1" ht="5.25" customHeight="1">
      <c r="A17" s="371"/>
      <c r="B17" s="372"/>
      <c r="C17" s="1372"/>
      <c r="D17" s="1347"/>
      <c r="E17" s="1331" t="s">
        <v>22</v>
      </c>
      <c r="F17" s="1339"/>
      <c r="G17" s="1347"/>
      <c r="H17" s="1331" t="s">
        <v>23</v>
      </c>
      <c r="I17" s="1339"/>
      <c r="J17" s="1347"/>
      <c r="K17" s="1331" t="s">
        <v>24</v>
      </c>
      <c r="L17" s="1339"/>
      <c r="M17" s="1347"/>
      <c r="N17" s="1331" t="s">
        <v>25</v>
      </c>
      <c r="O17" s="1339"/>
      <c r="P17" s="1347"/>
      <c r="Q17" s="1331" t="s">
        <v>26</v>
      </c>
      <c r="R17" s="1339"/>
      <c r="S17" s="1347"/>
      <c r="T17" s="1331" t="s">
        <v>27</v>
      </c>
      <c r="U17" s="1339"/>
      <c r="V17" s="1347"/>
      <c r="W17" s="1331" t="s">
        <v>34</v>
      </c>
      <c r="X17" s="1339"/>
      <c r="Y17" s="1347"/>
      <c r="Z17" s="1331" t="s">
        <v>35</v>
      </c>
      <c r="AA17" s="1339"/>
      <c r="AB17" s="1347"/>
      <c r="AC17" s="1331" t="s">
        <v>36</v>
      </c>
      <c r="AD17" s="1342"/>
      <c r="AE17" s="374"/>
      <c r="AF17" s="374"/>
      <c r="AG17" s="371"/>
      <c r="AJ17" s="376"/>
      <c r="AK17" s="372"/>
      <c r="AL17" s="1372"/>
      <c r="AM17" s="1347"/>
      <c r="AN17" s="1331" t="s">
        <v>22</v>
      </c>
      <c r="AO17" s="1339"/>
      <c r="AP17" s="1347"/>
      <c r="AQ17" s="1331" t="s">
        <v>23</v>
      </c>
      <c r="AR17" s="1339"/>
      <c r="AS17" s="1347"/>
      <c r="AT17" s="1331" t="s">
        <v>24</v>
      </c>
      <c r="AU17" s="1339"/>
      <c r="AV17" s="1347"/>
      <c r="AW17" s="1331" t="s">
        <v>25</v>
      </c>
      <c r="AX17" s="1339"/>
      <c r="AY17" s="1347"/>
      <c r="AZ17" s="1331" t="s">
        <v>26</v>
      </c>
      <c r="BA17" s="1339"/>
      <c r="BB17" s="1347"/>
      <c r="BC17" s="1331" t="s">
        <v>27</v>
      </c>
      <c r="BD17" s="1339"/>
      <c r="BE17" s="1347"/>
      <c r="BF17" s="1331" t="s">
        <v>34</v>
      </c>
      <c r="BG17" s="1339"/>
      <c r="BH17" s="1347"/>
      <c r="BI17" s="1331" t="s">
        <v>35</v>
      </c>
      <c r="BJ17" s="1339"/>
      <c r="BK17" s="1347"/>
      <c r="BL17" s="1331" t="s">
        <v>36</v>
      </c>
      <c r="BM17" s="1339"/>
      <c r="BN17" s="1400"/>
      <c r="BO17" s="374"/>
      <c r="BP17" s="376"/>
      <c r="BS17" s="371"/>
      <c r="BT17" s="372"/>
      <c r="BU17" s="1372"/>
      <c r="BV17" s="1347"/>
      <c r="BW17" s="1331" t="s">
        <v>22</v>
      </c>
      <c r="BX17" s="1339"/>
      <c r="BY17" s="1347"/>
      <c r="BZ17" s="1331" t="s">
        <v>23</v>
      </c>
      <c r="CA17" s="1339"/>
      <c r="CB17" s="1347"/>
      <c r="CC17" s="1331" t="s">
        <v>24</v>
      </c>
      <c r="CD17" s="1339"/>
      <c r="CE17" s="1347"/>
      <c r="CF17" s="1331" t="s">
        <v>25</v>
      </c>
      <c r="CG17" s="1339"/>
      <c r="CH17" s="1347"/>
      <c r="CI17" s="1331" t="s">
        <v>26</v>
      </c>
      <c r="CJ17" s="1339"/>
      <c r="CK17" s="1347"/>
      <c r="CL17" s="1331" t="s">
        <v>27</v>
      </c>
      <c r="CM17" s="1339"/>
      <c r="CN17" s="1347"/>
      <c r="CO17" s="1331" t="s">
        <v>34</v>
      </c>
      <c r="CP17" s="1339"/>
      <c r="CQ17" s="1347"/>
      <c r="CR17" s="1331" t="s">
        <v>35</v>
      </c>
      <c r="CS17" s="1339"/>
      <c r="CT17" s="1347"/>
      <c r="CU17" s="1331" t="s">
        <v>36</v>
      </c>
      <c r="CV17" s="1339"/>
      <c r="CW17" s="1340"/>
      <c r="CX17" s="374"/>
      <c r="CY17" s="371"/>
      <c r="DB17" s="377"/>
      <c r="DC17" s="372"/>
      <c r="DD17" s="1372"/>
      <c r="DE17" s="1347"/>
      <c r="DF17" s="1331" t="s">
        <v>22</v>
      </c>
      <c r="DG17" s="1339"/>
      <c r="DH17" s="1347"/>
      <c r="DI17" s="1331" t="s">
        <v>23</v>
      </c>
      <c r="DJ17" s="1339"/>
      <c r="DK17" s="1347"/>
      <c r="DL17" s="1331" t="s">
        <v>24</v>
      </c>
      <c r="DM17" s="1339"/>
      <c r="DN17" s="1347"/>
      <c r="DO17" s="1331" t="s">
        <v>25</v>
      </c>
      <c r="DP17" s="1339"/>
      <c r="DQ17" s="1347"/>
      <c r="DR17" s="1331" t="s">
        <v>26</v>
      </c>
      <c r="DS17" s="1339"/>
      <c r="DT17" s="1347"/>
      <c r="DU17" s="1331" t="s">
        <v>27</v>
      </c>
      <c r="DV17" s="1339"/>
      <c r="DW17" s="1347"/>
      <c r="DX17" s="1331" t="s">
        <v>34</v>
      </c>
      <c r="DY17" s="1339"/>
      <c r="DZ17" s="1347"/>
      <c r="EA17" s="1331" t="s">
        <v>35</v>
      </c>
      <c r="EB17" s="1339"/>
      <c r="EC17" s="1347"/>
      <c r="ED17" s="1331" t="s">
        <v>36</v>
      </c>
      <c r="EE17" s="1332"/>
      <c r="EF17" s="1333"/>
      <c r="EG17" s="374"/>
      <c r="EH17" s="377"/>
    </row>
    <row r="18" spans="1:138" s="375" customFormat="1" ht="17.25" customHeight="1">
      <c r="A18" s="371"/>
      <c r="B18" s="372"/>
      <c r="C18" s="1373"/>
      <c r="D18" s="1348"/>
      <c r="E18" s="1341"/>
      <c r="F18" s="1342"/>
      <c r="G18" s="1348"/>
      <c r="H18" s="1341"/>
      <c r="I18" s="1342"/>
      <c r="J18" s="1348"/>
      <c r="K18" s="1341"/>
      <c r="L18" s="1342"/>
      <c r="M18" s="1348"/>
      <c r="N18" s="1341"/>
      <c r="O18" s="1342"/>
      <c r="P18" s="1348"/>
      <c r="Q18" s="1341"/>
      <c r="R18" s="1342"/>
      <c r="S18" s="1348"/>
      <c r="T18" s="1341"/>
      <c r="U18" s="1342"/>
      <c r="V18" s="1348"/>
      <c r="W18" s="1341"/>
      <c r="X18" s="1342"/>
      <c r="Y18" s="1348"/>
      <c r="Z18" s="1341"/>
      <c r="AA18" s="1342"/>
      <c r="AB18" s="1348"/>
      <c r="AC18" s="1341"/>
      <c r="AD18" s="1342"/>
      <c r="AE18" s="374"/>
      <c r="AF18" s="374"/>
      <c r="AG18" s="371"/>
      <c r="AJ18" s="376"/>
      <c r="AK18" s="372"/>
      <c r="AL18" s="1373"/>
      <c r="AM18" s="1348"/>
      <c r="AN18" s="1341"/>
      <c r="AO18" s="1342"/>
      <c r="AP18" s="1348"/>
      <c r="AQ18" s="1341"/>
      <c r="AR18" s="1342"/>
      <c r="AS18" s="1348"/>
      <c r="AT18" s="1341"/>
      <c r="AU18" s="1342"/>
      <c r="AV18" s="1348"/>
      <c r="AW18" s="1341"/>
      <c r="AX18" s="1342"/>
      <c r="AY18" s="1348"/>
      <c r="AZ18" s="1341"/>
      <c r="BA18" s="1342"/>
      <c r="BB18" s="1348"/>
      <c r="BC18" s="1341"/>
      <c r="BD18" s="1342"/>
      <c r="BE18" s="1348"/>
      <c r="BF18" s="1341"/>
      <c r="BG18" s="1342"/>
      <c r="BH18" s="1348"/>
      <c r="BI18" s="1341"/>
      <c r="BJ18" s="1342"/>
      <c r="BK18" s="1348"/>
      <c r="BL18" s="1341"/>
      <c r="BM18" s="1342"/>
      <c r="BN18" s="1401"/>
      <c r="BO18" s="374"/>
      <c r="BP18" s="376"/>
      <c r="BS18" s="371"/>
      <c r="BT18" s="372"/>
      <c r="BU18" s="1373"/>
      <c r="BV18" s="1348"/>
      <c r="BW18" s="1341"/>
      <c r="BX18" s="1342"/>
      <c r="BY18" s="1348"/>
      <c r="BZ18" s="1341"/>
      <c r="CA18" s="1342"/>
      <c r="CB18" s="1348"/>
      <c r="CC18" s="1341"/>
      <c r="CD18" s="1342"/>
      <c r="CE18" s="1348"/>
      <c r="CF18" s="1341"/>
      <c r="CG18" s="1342"/>
      <c r="CH18" s="1348"/>
      <c r="CI18" s="1341"/>
      <c r="CJ18" s="1342"/>
      <c r="CK18" s="1348"/>
      <c r="CL18" s="1341"/>
      <c r="CM18" s="1342"/>
      <c r="CN18" s="1348"/>
      <c r="CO18" s="1341"/>
      <c r="CP18" s="1342"/>
      <c r="CQ18" s="1348"/>
      <c r="CR18" s="1341"/>
      <c r="CS18" s="1342"/>
      <c r="CT18" s="1348"/>
      <c r="CU18" s="1341"/>
      <c r="CV18" s="1342"/>
      <c r="CW18" s="1343"/>
      <c r="CX18" s="374"/>
      <c r="CY18" s="371"/>
      <c r="DB18" s="377"/>
      <c r="DC18" s="372"/>
      <c r="DD18" s="1373"/>
      <c r="DE18" s="1348"/>
      <c r="DF18" s="1341"/>
      <c r="DG18" s="1342"/>
      <c r="DH18" s="1348"/>
      <c r="DI18" s="1341"/>
      <c r="DJ18" s="1342"/>
      <c r="DK18" s="1348"/>
      <c r="DL18" s="1341"/>
      <c r="DM18" s="1342"/>
      <c r="DN18" s="1348"/>
      <c r="DO18" s="1341"/>
      <c r="DP18" s="1342"/>
      <c r="DQ18" s="1348"/>
      <c r="DR18" s="1341"/>
      <c r="DS18" s="1342"/>
      <c r="DT18" s="1348"/>
      <c r="DU18" s="1341"/>
      <c r="DV18" s="1342"/>
      <c r="DW18" s="1348"/>
      <c r="DX18" s="1341"/>
      <c r="DY18" s="1342"/>
      <c r="DZ18" s="1348"/>
      <c r="EA18" s="1341"/>
      <c r="EB18" s="1342"/>
      <c r="EC18" s="1348"/>
      <c r="ED18" s="1334"/>
      <c r="EE18" s="1047"/>
      <c r="EF18" s="1335"/>
      <c r="EG18" s="374"/>
      <c r="EH18" s="377"/>
    </row>
    <row r="19" spans="1:138" s="375" customFormat="1" ht="5.25" customHeight="1">
      <c r="A19" s="371"/>
      <c r="B19" s="372"/>
      <c r="C19" s="1374"/>
      <c r="D19" s="1349"/>
      <c r="E19" s="1344"/>
      <c r="F19" s="1345"/>
      <c r="G19" s="1349"/>
      <c r="H19" s="1344"/>
      <c r="I19" s="1345"/>
      <c r="J19" s="1349"/>
      <c r="K19" s="1344"/>
      <c r="L19" s="1345"/>
      <c r="M19" s="1349"/>
      <c r="N19" s="1344"/>
      <c r="O19" s="1345"/>
      <c r="P19" s="1349"/>
      <c r="Q19" s="1344"/>
      <c r="R19" s="1345"/>
      <c r="S19" s="1349"/>
      <c r="T19" s="1344"/>
      <c r="U19" s="1345"/>
      <c r="V19" s="1349"/>
      <c r="W19" s="1344"/>
      <c r="X19" s="1345"/>
      <c r="Y19" s="1349"/>
      <c r="Z19" s="1344"/>
      <c r="AA19" s="1345"/>
      <c r="AB19" s="1349"/>
      <c r="AC19" s="1344"/>
      <c r="AD19" s="1345"/>
      <c r="AE19" s="378"/>
      <c r="AF19" s="374"/>
      <c r="AG19" s="371"/>
      <c r="AJ19" s="376"/>
      <c r="AK19" s="372"/>
      <c r="AL19" s="1374"/>
      <c r="AM19" s="1349"/>
      <c r="AN19" s="1344"/>
      <c r="AO19" s="1345"/>
      <c r="AP19" s="1349"/>
      <c r="AQ19" s="1344"/>
      <c r="AR19" s="1345"/>
      <c r="AS19" s="1349"/>
      <c r="AT19" s="1344"/>
      <c r="AU19" s="1345"/>
      <c r="AV19" s="1349"/>
      <c r="AW19" s="1344"/>
      <c r="AX19" s="1345"/>
      <c r="AY19" s="1349"/>
      <c r="AZ19" s="1344"/>
      <c r="BA19" s="1345"/>
      <c r="BB19" s="1349"/>
      <c r="BC19" s="1344"/>
      <c r="BD19" s="1345"/>
      <c r="BE19" s="1349"/>
      <c r="BF19" s="1344"/>
      <c r="BG19" s="1345"/>
      <c r="BH19" s="1349"/>
      <c r="BI19" s="1344"/>
      <c r="BJ19" s="1345"/>
      <c r="BK19" s="1349"/>
      <c r="BL19" s="1344"/>
      <c r="BM19" s="1345"/>
      <c r="BN19" s="1402"/>
      <c r="BO19" s="374"/>
      <c r="BP19" s="376"/>
      <c r="BS19" s="371"/>
      <c r="BT19" s="372"/>
      <c r="BU19" s="1374"/>
      <c r="BV19" s="1349"/>
      <c r="BW19" s="1344"/>
      <c r="BX19" s="1345"/>
      <c r="BY19" s="1349"/>
      <c r="BZ19" s="1344"/>
      <c r="CA19" s="1345"/>
      <c r="CB19" s="1349"/>
      <c r="CC19" s="1344"/>
      <c r="CD19" s="1345"/>
      <c r="CE19" s="1349"/>
      <c r="CF19" s="1344"/>
      <c r="CG19" s="1345"/>
      <c r="CH19" s="1349"/>
      <c r="CI19" s="1344"/>
      <c r="CJ19" s="1345"/>
      <c r="CK19" s="1349"/>
      <c r="CL19" s="1344"/>
      <c r="CM19" s="1345"/>
      <c r="CN19" s="1349"/>
      <c r="CO19" s="1344"/>
      <c r="CP19" s="1345"/>
      <c r="CQ19" s="1349"/>
      <c r="CR19" s="1344"/>
      <c r="CS19" s="1345"/>
      <c r="CT19" s="1349"/>
      <c r="CU19" s="1344"/>
      <c r="CV19" s="1345"/>
      <c r="CW19" s="1346"/>
      <c r="CX19" s="374"/>
      <c r="CY19" s="371"/>
      <c r="DB19" s="377"/>
      <c r="DC19" s="372"/>
      <c r="DD19" s="1374"/>
      <c r="DE19" s="1349"/>
      <c r="DF19" s="1344"/>
      <c r="DG19" s="1345"/>
      <c r="DH19" s="1349"/>
      <c r="DI19" s="1344"/>
      <c r="DJ19" s="1345"/>
      <c r="DK19" s="1349"/>
      <c r="DL19" s="1344"/>
      <c r="DM19" s="1345"/>
      <c r="DN19" s="1349"/>
      <c r="DO19" s="1344"/>
      <c r="DP19" s="1345"/>
      <c r="DQ19" s="1349"/>
      <c r="DR19" s="1344"/>
      <c r="DS19" s="1345"/>
      <c r="DT19" s="1349"/>
      <c r="DU19" s="1344"/>
      <c r="DV19" s="1345"/>
      <c r="DW19" s="1349"/>
      <c r="DX19" s="1344"/>
      <c r="DY19" s="1345"/>
      <c r="DZ19" s="1349"/>
      <c r="EA19" s="1344"/>
      <c r="EB19" s="1345"/>
      <c r="EC19" s="1349"/>
      <c r="ED19" s="1336"/>
      <c r="EE19" s="1337"/>
      <c r="EF19" s="1338"/>
      <c r="EG19" s="374"/>
      <c r="EH19" s="377"/>
    </row>
    <row r="20" spans="1:138" s="375" customFormat="1" ht="5.25" customHeight="1">
      <c r="A20" s="371"/>
      <c r="B20" s="372"/>
      <c r="C20" s="1372"/>
      <c r="D20" s="1347"/>
      <c r="E20" s="1331" t="s">
        <v>28</v>
      </c>
      <c r="F20" s="1339"/>
      <c r="G20" s="1347"/>
      <c r="H20" s="1331" t="s">
        <v>29</v>
      </c>
      <c r="I20" s="1339"/>
      <c r="J20" s="1347"/>
      <c r="K20" s="1331" t="s">
        <v>30</v>
      </c>
      <c r="L20" s="1339"/>
      <c r="M20" s="1347"/>
      <c r="N20" s="1331" t="s">
        <v>31</v>
      </c>
      <c r="O20" s="1339"/>
      <c r="P20" s="1347"/>
      <c r="Q20" s="1331" t="s">
        <v>32</v>
      </c>
      <c r="R20" s="1339"/>
      <c r="S20" s="1347"/>
      <c r="T20" s="1341" t="s">
        <v>33</v>
      </c>
      <c r="U20" s="1342"/>
      <c r="V20" s="1348"/>
      <c r="W20" s="1331" t="s">
        <v>440</v>
      </c>
      <c r="X20" s="1339"/>
      <c r="Y20" s="1347"/>
      <c r="Z20" s="1331" t="s">
        <v>441</v>
      </c>
      <c r="AA20" s="1339"/>
      <c r="AB20" s="1347"/>
      <c r="AC20" s="1341" t="s">
        <v>442</v>
      </c>
      <c r="AD20" s="1342"/>
      <c r="AE20" s="374"/>
      <c r="AF20" s="374"/>
      <c r="AG20" s="371"/>
      <c r="AJ20" s="376"/>
      <c r="AK20" s="372"/>
      <c r="AL20" s="1372"/>
      <c r="AM20" s="1347"/>
      <c r="AN20" s="1331" t="s">
        <v>28</v>
      </c>
      <c r="AO20" s="1339"/>
      <c r="AP20" s="1347"/>
      <c r="AQ20" s="1331" t="s">
        <v>29</v>
      </c>
      <c r="AR20" s="1339"/>
      <c r="AS20" s="1347"/>
      <c r="AT20" s="1331" t="s">
        <v>30</v>
      </c>
      <c r="AU20" s="1339"/>
      <c r="AV20" s="1347"/>
      <c r="AW20" s="1331" t="s">
        <v>31</v>
      </c>
      <c r="AX20" s="1339"/>
      <c r="AY20" s="1347"/>
      <c r="AZ20" s="1331" t="s">
        <v>32</v>
      </c>
      <c r="BA20" s="1339"/>
      <c r="BB20" s="1347"/>
      <c r="BC20" s="1341" t="s">
        <v>33</v>
      </c>
      <c r="BD20" s="1342"/>
      <c r="BE20" s="1348"/>
      <c r="BF20" s="1331" t="s">
        <v>440</v>
      </c>
      <c r="BG20" s="1339"/>
      <c r="BH20" s="1347"/>
      <c r="BI20" s="1331" t="s">
        <v>441</v>
      </c>
      <c r="BJ20" s="1339"/>
      <c r="BK20" s="1347"/>
      <c r="BL20" s="1331" t="s">
        <v>442</v>
      </c>
      <c r="BM20" s="1339"/>
      <c r="BN20" s="1400"/>
      <c r="BO20" s="374"/>
      <c r="BP20" s="376"/>
      <c r="BS20" s="371"/>
      <c r="BT20" s="372"/>
      <c r="BU20" s="1372"/>
      <c r="BV20" s="1347"/>
      <c r="BW20" s="1331" t="s">
        <v>28</v>
      </c>
      <c r="BX20" s="1339"/>
      <c r="BY20" s="1347"/>
      <c r="BZ20" s="1331" t="s">
        <v>29</v>
      </c>
      <c r="CA20" s="1339"/>
      <c r="CB20" s="1347"/>
      <c r="CC20" s="1331" t="s">
        <v>30</v>
      </c>
      <c r="CD20" s="1339"/>
      <c r="CE20" s="1347"/>
      <c r="CF20" s="1331" t="s">
        <v>31</v>
      </c>
      <c r="CG20" s="1339"/>
      <c r="CH20" s="1347"/>
      <c r="CI20" s="1331" t="s">
        <v>32</v>
      </c>
      <c r="CJ20" s="1339"/>
      <c r="CK20" s="1347"/>
      <c r="CL20" s="1341" t="s">
        <v>33</v>
      </c>
      <c r="CM20" s="1342"/>
      <c r="CN20" s="1348"/>
      <c r="CO20" s="1331" t="s">
        <v>440</v>
      </c>
      <c r="CP20" s="1339"/>
      <c r="CQ20" s="1347"/>
      <c r="CR20" s="1331" t="s">
        <v>441</v>
      </c>
      <c r="CS20" s="1339"/>
      <c r="CT20" s="1347"/>
      <c r="CU20" s="1331" t="s">
        <v>442</v>
      </c>
      <c r="CV20" s="1339"/>
      <c r="CW20" s="1340"/>
      <c r="CX20" s="374"/>
      <c r="CY20" s="371"/>
      <c r="DB20" s="377"/>
      <c r="DC20" s="372"/>
      <c r="DD20" s="1372"/>
      <c r="DE20" s="1347"/>
      <c r="DF20" s="1331" t="s">
        <v>28</v>
      </c>
      <c r="DG20" s="1339"/>
      <c r="DH20" s="1347"/>
      <c r="DI20" s="1331" t="s">
        <v>29</v>
      </c>
      <c r="DJ20" s="1339"/>
      <c r="DK20" s="1347"/>
      <c r="DL20" s="1331" t="s">
        <v>30</v>
      </c>
      <c r="DM20" s="1339"/>
      <c r="DN20" s="1347"/>
      <c r="DO20" s="1331" t="s">
        <v>31</v>
      </c>
      <c r="DP20" s="1339"/>
      <c r="DQ20" s="1347"/>
      <c r="DR20" s="1331" t="s">
        <v>32</v>
      </c>
      <c r="DS20" s="1339"/>
      <c r="DT20" s="1347"/>
      <c r="DU20" s="1341" t="s">
        <v>33</v>
      </c>
      <c r="DV20" s="1342"/>
      <c r="DW20" s="1348"/>
      <c r="DX20" s="1331" t="s">
        <v>440</v>
      </c>
      <c r="DY20" s="1339"/>
      <c r="DZ20" s="1347"/>
      <c r="EA20" s="1331" t="s">
        <v>441</v>
      </c>
      <c r="EB20" s="1339"/>
      <c r="EC20" s="1347"/>
      <c r="ED20" s="1331" t="s">
        <v>442</v>
      </c>
      <c r="EE20" s="1332"/>
      <c r="EF20" s="1333"/>
      <c r="EG20" s="374"/>
      <c r="EH20" s="377"/>
    </row>
    <row r="21" spans="1:138" s="375" customFormat="1" ht="15" customHeight="1">
      <c r="A21" s="371"/>
      <c r="B21" s="372"/>
      <c r="C21" s="1373"/>
      <c r="D21" s="1348"/>
      <c r="E21" s="1341"/>
      <c r="F21" s="1342"/>
      <c r="G21" s="1348"/>
      <c r="H21" s="1341"/>
      <c r="I21" s="1342"/>
      <c r="J21" s="1348"/>
      <c r="K21" s="1341"/>
      <c r="L21" s="1342"/>
      <c r="M21" s="1348"/>
      <c r="N21" s="1341"/>
      <c r="O21" s="1342"/>
      <c r="P21" s="1348"/>
      <c r="Q21" s="1341"/>
      <c r="R21" s="1342"/>
      <c r="S21" s="1348"/>
      <c r="T21" s="1341"/>
      <c r="U21" s="1342"/>
      <c r="V21" s="1348"/>
      <c r="W21" s="1341"/>
      <c r="X21" s="1342"/>
      <c r="Y21" s="1348"/>
      <c r="Z21" s="1341"/>
      <c r="AA21" s="1342"/>
      <c r="AB21" s="1348"/>
      <c r="AC21" s="1341"/>
      <c r="AD21" s="1342"/>
      <c r="AE21" s="374"/>
      <c r="AF21" s="374"/>
      <c r="AG21" s="371"/>
      <c r="AJ21" s="376"/>
      <c r="AK21" s="372"/>
      <c r="AL21" s="1373"/>
      <c r="AM21" s="1348"/>
      <c r="AN21" s="1341"/>
      <c r="AO21" s="1342"/>
      <c r="AP21" s="1348"/>
      <c r="AQ21" s="1341"/>
      <c r="AR21" s="1342"/>
      <c r="AS21" s="1348"/>
      <c r="AT21" s="1341"/>
      <c r="AU21" s="1342"/>
      <c r="AV21" s="1348"/>
      <c r="AW21" s="1341"/>
      <c r="AX21" s="1342"/>
      <c r="AY21" s="1348"/>
      <c r="AZ21" s="1341"/>
      <c r="BA21" s="1342"/>
      <c r="BB21" s="1348"/>
      <c r="BC21" s="1341"/>
      <c r="BD21" s="1342"/>
      <c r="BE21" s="1348"/>
      <c r="BF21" s="1341"/>
      <c r="BG21" s="1342"/>
      <c r="BH21" s="1348"/>
      <c r="BI21" s="1341"/>
      <c r="BJ21" s="1342"/>
      <c r="BK21" s="1348"/>
      <c r="BL21" s="1341"/>
      <c r="BM21" s="1342"/>
      <c r="BN21" s="1401"/>
      <c r="BO21" s="374"/>
      <c r="BP21" s="376"/>
      <c r="BS21" s="371"/>
      <c r="BT21" s="372"/>
      <c r="BU21" s="1373"/>
      <c r="BV21" s="1348"/>
      <c r="BW21" s="1341"/>
      <c r="BX21" s="1342"/>
      <c r="BY21" s="1348"/>
      <c r="BZ21" s="1341"/>
      <c r="CA21" s="1342"/>
      <c r="CB21" s="1348"/>
      <c r="CC21" s="1341"/>
      <c r="CD21" s="1342"/>
      <c r="CE21" s="1348"/>
      <c r="CF21" s="1341"/>
      <c r="CG21" s="1342"/>
      <c r="CH21" s="1348"/>
      <c r="CI21" s="1341"/>
      <c r="CJ21" s="1342"/>
      <c r="CK21" s="1348"/>
      <c r="CL21" s="1341"/>
      <c r="CM21" s="1342"/>
      <c r="CN21" s="1348"/>
      <c r="CO21" s="1341"/>
      <c r="CP21" s="1342"/>
      <c r="CQ21" s="1348"/>
      <c r="CR21" s="1341"/>
      <c r="CS21" s="1342"/>
      <c r="CT21" s="1348"/>
      <c r="CU21" s="1341"/>
      <c r="CV21" s="1342"/>
      <c r="CW21" s="1343"/>
      <c r="CX21" s="374"/>
      <c r="CY21" s="371"/>
      <c r="DB21" s="377"/>
      <c r="DC21" s="372"/>
      <c r="DD21" s="1373"/>
      <c r="DE21" s="1348"/>
      <c r="DF21" s="1341"/>
      <c r="DG21" s="1342"/>
      <c r="DH21" s="1348"/>
      <c r="DI21" s="1341"/>
      <c r="DJ21" s="1342"/>
      <c r="DK21" s="1348"/>
      <c r="DL21" s="1341"/>
      <c r="DM21" s="1342"/>
      <c r="DN21" s="1348"/>
      <c r="DO21" s="1341"/>
      <c r="DP21" s="1342"/>
      <c r="DQ21" s="1348"/>
      <c r="DR21" s="1341"/>
      <c r="DS21" s="1342"/>
      <c r="DT21" s="1348"/>
      <c r="DU21" s="1341"/>
      <c r="DV21" s="1342"/>
      <c r="DW21" s="1348"/>
      <c r="DX21" s="1341"/>
      <c r="DY21" s="1342"/>
      <c r="DZ21" s="1348"/>
      <c r="EA21" s="1341"/>
      <c r="EB21" s="1342"/>
      <c r="EC21" s="1348"/>
      <c r="ED21" s="1334"/>
      <c r="EE21" s="1047"/>
      <c r="EF21" s="1335"/>
      <c r="EG21" s="374"/>
      <c r="EH21" s="377"/>
    </row>
    <row r="22" spans="1:138" s="375" customFormat="1" ht="5.25" customHeight="1">
      <c r="A22" s="371"/>
      <c r="B22" s="372"/>
      <c r="C22" s="1374"/>
      <c r="D22" s="1349"/>
      <c r="E22" s="1344"/>
      <c r="F22" s="1345"/>
      <c r="G22" s="1349"/>
      <c r="H22" s="1344"/>
      <c r="I22" s="1345"/>
      <c r="J22" s="1349"/>
      <c r="K22" s="1344"/>
      <c r="L22" s="1345"/>
      <c r="M22" s="1349"/>
      <c r="N22" s="1344"/>
      <c r="O22" s="1345"/>
      <c r="P22" s="1349"/>
      <c r="Q22" s="1344"/>
      <c r="R22" s="1345"/>
      <c r="S22" s="1349"/>
      <c r="T22" s="1341"/>
      <c r="U22" s="1342"/>
      <c r="V22" s="1348"/>
      <c r="W22" s="1344"/>
      <c r="X22" s="1345"/>
      <c r="Y22" s="1349"/>
      <c r="Z22" s="1344"/>
      <c r="AA22" s="1345"/>
      <c r="AB22" s="1349"/>
      <c r="AC22" s="1344"/>
      <c r="AD22" s="1345"/>
      <c r="AE22" s="378"/>
      <c r="AF22" s="374"/>
      <c r="AG22" s="371"/>
      <c r="AJ22" s="376"/>
      <c r="AK22" s="372"/>
      <c r="AL22" s="1374"/>
      <c r="AM22" s="1349"/>
      <c r="AN22" s="1344"/>
      <c r="AO22" s="1345"/>
      <c r="AP22" s="1349"/>
      <c r="AQ22" s="1344"/>
      <c r="AR22" s="1345"/>
      <c r="AS22" s="1349"/>
      <c r="AT22" s="1344"/>
      <c r="AU22" s="1345"/>
      <c r="AV22" s="1349"/>
      <c r="AW22" s="1344"/>
      <c r="AX22" s="1345"/>
      <c r="AY22" s="1349"/>
      <c r="AZ22" s="1344"/>
      <c r="BA22" s="1345"/>
      <c r="BB22" s="1349"/>
      <c r="BC22" s="1341"/>
      <c r="BD22" s="1342"/>
      <c r="BE22" s="1348"/>
      <c r="BF22" s="1344"/>
      <c r="BG22" s="1345"/>
      <c r="BH22" s="1349"/>
      <c r="BI22" s="1344"/>
      <c r="BJ22" s="1345"/>
      <c r="BK22" s="1349"/>
      <c r="BL22" s="1344"/>
      <c r="BM22" s="1345"/>
      <c r="BN22" s="1402"/>
      <c r="BO22" s="374"/>
      <c r="BP22" s="376"/>
      <c r="BS22" s="371"/>
      <c r="BT22" s="372"/>
      <c r="BU22" s="1374"/>
      <c r="BV22" s="1349"/>
      <c r="BW22" s="1344"/>
      <c r="BX22" s="1345"/>
      <c r="BY22" s="1349"/>
      <c r="BZ22" s="1344"/>
      <c r="CA22" s="1345"/>
      <c r="CB22" s="1349"/>
      <c r="CC22" s="1344"/>
      <c r="CD22" s="1345"/>
      <c r="CE22" s="1349"/>
      <c r="CF22" s="1344"/>
      <c r="CG22" s="1345"/>
      <c r="CH22" s="1349"/>
      <c r="CI22" s="1344"/>
      <c r="CJ22" s="1345"/>
      <c r="CK22" s="1349"/>
      <c r="CL22" s="1341"/>
      <c r="CM22" s="1342"/>
      <c r="CN22" s="1348"/>
      <c r="CO22" s="1344"/>
      <c r="CP22" s="1345"/>
      <c r="CQ22" s="1349"/>
      <c r="CR22" s="1344"/>
      <c r="CS22" s="1345"/>
      <c r="CT22" s="1349"/>
      <c r="CU22" s="1344"/>
      <c r="CV22" s="1345"/>
      <c r="CW22" s="1346"/>
      <c r="CX22" s="374"/>
      <c r="CY22" s="371"/>
      <c r="DB22" s="377"/>
      <c r="DC22" s="372"/>
      <c r="DD22" s="1374"/>
      <c r="DE22" s="1349"/>
      <c r="DF22" s="1344"/>
      <c r="DG22" s="1345"/>
      <c r="DH22" s="1349"/>
      <c r="DI22" s="1344"/>
      <c r="DJ22" s="1345"/>
      <c r="DK22" s="1349"/>
      <c r="DL22" s="1344"/>
      <c r="DM22" s="1345"/>
      <c r="DN22" s="1349"/>
      <c r="DO22" s="1344"/>
      <c r="DP22" s="1345"/>
      <c r="DQ22" s="1349"/>
      <c r="DR22" s="1344"/>
      <c r="DS22" s="1345"/>
      <c r="DT22" s="1349"/>
      <c r="DU22" s="1341"/>
      <c r="DV22" s="1342"/>
      <c r="DW22" s="1348"/>
      <c r="DX22" s="1344"/>
      <c r="DY22" s="1345"/>
      <c r="DZ22" s="1349"/>
      <c r="EA22" s="1344"/>
      <c r="EB22" s="1345"/>
      <c r="EC22" s="1349"/>
      <c r="ED22" s="1336"/>
      <c r="EE22" s="1337"/>
      <c r="EF22" s="1338"/>
      <c r="EG22" s="374"/>
      <c r="EH22" s="377"/>
    </row>
    <row r="23" spans="1:138" ht="5.25" customHeight="1">
      <c r="A23" s="351"/>
      <c r="B23" s="358"/>
      <c r="C23" s="1366" t="s">
        <v>449</v>
      </c>
      <c r="D23" s="1367"/>
      <c r="E23" s="379"/>
      <c r="F23" s="380"/>
      <c r="G23" s="381"/>
      <c r="H23" s="379"/>
      <c r="I23" s="380"/>
      <c r="J23" s="381"/>
      <c r="K23" s="380"/>
      <c r="L23" s="380"/>
      <c r="M23" s="381"/>
      <c r="N23" s="380"/>
      <c r="O23" s="380"/>
      <c r="P23" s="381"/>
      <c r="Q23" s="380"/>
      <c r="R23" s="380"/>
      <c r="S23" s="381"/>
      <c r="T23" s="380"/>
      <c r="U23" s="382"/>
      <c r="V23" s="383"/>
      <c r="W23" s="380"/>
      <c r="X23" s="380"/>
      <c r="Y23" s="381"/>
      <c r="Z23" s="380"/>
      <c r="AA23" s="380"/>
      <c r="AB23" s="381"/>
      <c r="AC23" s="288"/>
      <c r="AD23" s="384"/>
      <c r="AE23" s="385"/>
      <c r="AF23" s="360"/>
      <c r="AG23" s="351"/>
      <c r="AJ23" s="353"/>
      <c r="AK23" s="358"/>
      <c r="AL23" s="1366" t="s">
        <v>449</v>
      </c>
      <c r="AM23" s="1367"/>
      <c r="AN23" s="379"/>
      <c r="AO23" s="380"/>
      <c r="AP23" s="381"/>
      <c r="AQ23" s="379"/>
      <c r="AR23" s="380"/>
      <c r="AS23" s="381"/>
      <c r="AT23" s="380"/>
      <c r="AU23" s="380"/>
      <c r="AV23" s="381"/>
      <c r="AW23" s="380"/>
      <c r="AX23" s="380"/>
      <c r="AY23" s="381"/>
      <c r="AZ23" s="380"/>
      <c r="BA23" s="380"/>
      <c r="BB23" s="381"/>
      <c r="BC23" s="380"/>
      <c r="BD23" s="382"/>
      <c r="BE23" s="383"/>
      <c r="BF23" s="380"/>
      <c r="BG23" s="380"/>
      <c r="BH23" s="381"/>
      <c r="BI23" s="380"/>
      <c r="BJ23" s="380"/>
      <c r="BK23" s="381"/>
      <c r="BL23" s="380"/>
      <c r="BM23" s="382"/>
      <c r="BN23" s="385"/>
      <c r="BO23" s="360"/>
      <c r="BP23" s="353"/>
      <c r="BS23" s="351"/>
      <c r="BT23" s="358"/>
      <c r="BU23" s="1366" t="s">
        <v>449</v>
      </c>
      <c r="BV23" s="1367"/>
      <c r="BW23" s="379"/>
      <c r="BX23" s="380"/>
      <c r="BY23" s="381"/>
      <c r="BZ23" s="379"/>
      <c r="CA23" s="380"/>
      <c r="CB23" s="381"/>
      <c r="CC23" s="380"/>
      <c r="CD23" s="380"/>
      <c r="CE23" s="381"/>
      <c r="CF23" s="380"/>
      <c r="CG23" s="380"/>
      <c r="CH23" s="381"/>
      <c r="CI23" s="380"/>
      <c r="CJ23" s="380"/>
      <c r="CK23" s="381"/>
      <c r="CL23" s="380"/>
      <c r="CM23" s="382"/>
      <c r="CN23" s="383"/>
      <c r="CO23" s="380"/>
      <c r="CP23" s="380"/>
      <c r="CQ23" s="381"/>
      <c r="CR23" s="380"/>
      <c r="CS23" s="380"/>
      <c r="CT23" s="381"/>
      <c r="CU23" s="288"/>
      <c r="CV23" s="384"/>
      <c r="CW23" s="385"/>
      <c r="CX23" s="360"/>
      <c r="CY23" s="351"/>
      <c r="DB23" s="354"/>
      <c r="DC23" s="358"/>
      <c r="DD23" s="1366" t="s">
        <v>449</v>
      </c>
      <c r="DE23" s="1367"/>
      <c r="DF23" s="379"/>
      <c r="DG23" s="380"/>
      <c r="DH23" s="381"/>
      <c r="DI23" s="379"/>
      <c r="DJ23" s="380"/>
      <c r="DK23" s="381"/>
      <c r="DL23" s="380"/>
      <c r="DM23" s="380"/>
      <c r="DN23" s="381"/>
      <c r="DO23" s="380"/>
      <c r="DP23" s="380"/>
      <c r="DQ23" s="381"/>
      <c r="DR23" s="380"/>
      <c r="DS23" s="380"/>
      <c r="DT23" s="381"/>
      <c r="DU23" s="380"/>
      <c r="DV23" s="382"/>
      <c r="DW23" s="383"/>
      <c r="DX23" s="380"/>
      <c r="DY23" s="380"/>
      <c r="DZ23" s="381"/>
      <c r="EA23" s="380"/>
      <c r="EB23" s="380"/>
      <c r="EC23" s="381"/>
      <c r="ED23" s="288"/>
      <c r="EE23" s="384"/>
      <c r="EF23" s="385"/>
      <c r="EG23" s="360"/>
      <c r="EH23" s="354"/>
    </row>
    <row r="24" spans="1:138" ht="15" customHeight="1">
      <c r="A24" s="351"/>
      <c r="B24" s="358"/>
      <c r="C24" s="1368"/>
      <c r="D24" s="1369"/>
      <c r="E24" s="386"/>
      <c r="F24" s="310">
        <f>MTDC!N42+MTDC!O141</f>
        <v>0</v>
      </c>
      <c r="G24" s="383"/>
      <c r="H24" s="386"/>
      <c r="I24" s="287"/>
      <c r="J24" s="383"/>
      <c r="K24" s="288"/>
      <c r="L24" s="287"/>
      <c r="M24" s="383"/>
      <c r="N24" s="288"/>
      <c r="O24" s="287"/>
      <c r="P24" s="383"/>
      <c r="Q24" s="288"/>
      <c r="R24" s="287"/>
      <c r="S24" s="383"/>
      <c r="T24" s="288"/>
      <c r="U24" s="287"/>
      <c r="V24" s="383"/>
      <c r="W24" s="288"/>
      <c r="X24" s="287"/>
      <c r="Y24" s="383"/>
      <c r="Z24" s="288"/>
      <c r="AA24" s="287"/>
      <c r="AB24" s="383"/>
      <c r="AC24" s="288"/>
      <c r="AD24" s="287">
        <f>F24+I24+L24+O24+R24+U24+X24+AA24</f>
        <v>0</v>
      </c>
      <c r="AE24" s="385"/>
      <c r="AF24" s="360"/>
      <c r="AG24" s="351"/>
      <c r="AJ24" s="353"/>
      <c r="AK24" s="358"/>
      <c r="AL24" s="1368"/>
      <c r="AM24" s="1369"/>
      <c r="AN24" s="386"/>
      <c r="AO24" s="310">
        <f>MTDC!P42+MTDC!Q141</f>
        <v>0</v>
      </c>
      <c r="AP24" s="383"/>
      <c r="AQ24" s="386"/>
      <c r="AR24" s="287"/>
      <c r="AS24" s="383"/>
      <c r="AT24" s="288"/>
      <c r="AU24" s="287"/>
      <c r="AV24" s="383"/>
      <c r="AW24" s="288"/>
      <c r="AX24" s="287"/>
      <c r="AY24" s="383"/>
      <c r="AZ24" s="288"/>
      <c r="BA24" s="287"/>
      <c r="BB24" s="383"/>
      <c r="BC24" s="288"/>
      <c r="BD24" s="287"/>
      <c r="BE24" s="383"/>
      <c r="BF24" s="288"/>
      <c r="BG24" s="287"/>
      <c r="BH24" s="383"/>
      <c r="BI24" s="288"/>
      <c r="BJ24" s="287"/>
      <c r="BK24" s="383"/>
      <c r="BL24" s="288"/>
      <c r="BM24" s="287">
        <f>AO24+AR24+AU24+AX24+BA24+BD24+BG24+BJ24</f>
        <v>0</v>
      </c>
      <c r="BN24" s="385"/>
      <c r="BO24" s="360"/>
      <c r="BP24" s="353"/>
      <c r="BS24" s="351"/>
      <c r="BT24" s="358"/>
      <c r="BU24" s="1368"/>
      <c r="BV24" s="1369"/>
      <c r="BW24" s="386"/>
      <c r="BX24" s="310">
        <f>MTDC!R42+MTDC!S141</f>
        <v>0</v>
      </c>
      <c r="BY24" s="383"/>
      <c r="BZ24" s="386"/>
      <c r="CA24" s="287"/>
      <c r="CB24" s="383"/>
      <c r="CC24" s="288"/>
      <c r="CD24" s="287"/>
      <c r="CE24" s="383"/>
      <c r="CF24" s="288"/>
      <c r="CG24" s="287"/>
      <c r="CH24" s="383"/>
      <c r="CI24" s="288"/>
      <c r="CJ24" s="287"/>
      <c r="CK24" s="383"/>
      <c r="CL24" s="288"/>
      <c r="CM24" s="287"/>
      <c r="CN24" s="383"/>
      <c r="CO24" s="288"/>
      <c r="CP24" s="287"/>
      <c r="CQ24" s="383"/>
      <c r="CR24" s="288"/>
      <c r="CS24" s="287"/>
      <c r="CT24" s="383"/>
      <c r="CU24" s="288"/>
      <c r="CV24" s="287">
        <f>BX24+CA24+CD24+CG24+CJ24+CM24+CP24+CS24</f>
        <v>0</v>
      </c>
      <c r="CW24" s="385"/>
      <c r="CX24" s="360"/>
      <c r="CY24" s="351"/>
      <c r="DB24" s="354"/>
      <c r="DC24" s="358"/>
      <c r="DD24" s="1368"/>
      <c r="DE24" s="1369"/>
      <c r="DF24" s="386"/>
      <c r="DG24" s="287">
        <f>F24+AO24+BX24</f>
        <v>0</v>
      </c>
      <c r="DH24" s="383"/>
      <c r="DI24" s="386"/>
      <c r="DJ24" s="287">
        <f>I24+AR24+CA24</f>
        <v>0</v>
      </c>
      <c r="DK24" s="383"/>
      <c r="DL24" s="288"/>
      <c r="DM24" s="287">
        <f>L24+AU24+CD24</f>
        <v>0</v>
      </c>
      <c r="DN24" s="383"/>
      <c r="DO24" s="288"/>
      <c r="DP24" s="287">
        <f>O24+AX24+CG24</f>
        <v>0</v>
      </c>
      <c r="DQ24" s="383"/>
      <c r="DR24" s="288"/>
      <c r="DS24" s="287">
        <f>R24+BA24+CJ24</f>
        <v>0</v>
      </c>
      <c r="DT24" s="383"/>
      <c r="DU24" s="288"/>
      <c r="DV24" s="287">
        <f>U24+BD24+CM24</f>
        <v>0</v>
      </c>
      <c r="DW24" s="383"/>
      <c r="DX24" s="288"/>
      <c r="DY24" s="287">
        <f>X24+BG24+CP24</f>
        <v>0</v>
      </c>
      <c r="DZ24" s="383"/>
      <c r="EA24" s="288"/>
      <c r="EB24" s="287">
        <f>AA24+BJ24+CS24</f>
        <v>0</v>
      </c>
      <c r="EC24" s="383"/>
      <c r="ED24" s="288"/>
      <c r="EE24" s="287">
        <f>DG24+DJ24+DM24+DP24+DS24+DV24+DY24+EB24</f>
        <v>0</v>
      </c>
      <c r="EF24" s="385"/>
      <c r="EG24" s="360"/>
      <c r="EH24" s="354"/>
    </row>
    <row r="25" spans="1:138" ht="5.25" customHeight="1">
      <c r="A25" s="351"/>
      <c r="B25" s="358"/>
      <c r="C25" s="1370"/>
      <c r="D25" s="1371"/>
      <c r="E25" s="387"/>
      <c r="F25" s="384"/>
      <c r="G25" s="388"/>
      <c r="H25" s="387"/>
      <c r="I25" s="384"/>
      <c r="J25" s="388"/>
      <c r="K25" s="384"/>
      <c r="L25" s="384"/>
      <c r="M25" s="388"/>
      <c r="N25" s="384"/>
      <c r="O25" s="384"/>
      <c r="P25" s="388"/>
      <c r="Q25" s="384"/>
      <c r="R25" s="384"/>
      <c r="S25" s="388"/>
      <c r="T25" s="384"/>
      <c r="U25" s="382"/>
      <c r="V25" s="388"/>
      <c r="W25" s="384"/>
      <c r="X25" s="384"/>
      <c r="Y25" s="388"/>
      <c r="Z25" s="384"/>
      <c r="AA25" s="384"/>
      <c r="AB25" s="388"/>
      <c r="AC25" s="384"/>
      <c r="AD25" s="382"/>
      <c r="AE25" s="389"/>
      <c r="AF25" s="360"/>
      <c r="AG25" s="351"/>
      <c r="AJ25" s="353"/>
      <c r="AK25" s="358"/>
      <c r="AL25" s="1370"/>
      <c r="AM25" s="1371"/>
      <c r="AN25" s="387"/>
      <c r="AO25" s="384"/>
      <c r="AP25" s="388"/>
      <c r="AQ25" s="387"/>
      <c r="AR25" s="384"/>
      <c r="AS25" s="388"/>
      <c r="AT25" s="384"/>
      <c r="AU25" s="384"/>
      <c r="AV25" s="388"/>
      <c r="AW25" s="384"/>
      <c r="AX25" s="384"/>
      <c r="AY25" s="388"/>
      <c r="AZ25" s="384"/>
      <c r="BA25" s="384"/>
      <c r="BB25" s="388"/>
      <c r="BC25" s="384"/>
      <c r="BD25" s="382"/>
      <c r="BE25" s="388"/>
      <c r="BF25" s="384"/>
      <c r="BG25" s="384"/>
      <c r="BH25" s="388"/>
      <c r="BI25" s="384"/>
      <c r="BJ25" s="384"/>
      <c r="BK25" s="388"/>
      <c r="BL25" s="384"/>
      <c r="BM25" s="382"/>
      <c r="BN25" s="389"/>
      <c r="BO25" s="360"/>
      <c r="BP25" s="353"/>
      <c r="BS25" s="351"/>
      <c r="BT25" s="358"/>
      <c r="BU25" s="1370"/>
      <c r="BV25" s="1371"/>
      <c r="BW25" s="387"/>
      <c r="BX25" s="384"/>
      <c r="BY25" s="388"/>
      <c r="BZ25" s="387"/>
      <c r="CA25" s="384"/>
      <c r="CB25" s="388"/>
      <c r="CC25" s="384"/>
      <c r="CD25" s="384"/>
      <c r="CE25" s="388"/>
      <c r="CF25" s="384"/>
      <c r="CG25" s="384"/>
      <c r="CH25" s="388"/>
      <c r="CI25" s="384"/>
      <c r="CJ25" s="384"/>
      <c r="CK25" s="388"/>
      <c r="CL25" s="384"/>
      <c r="CM25" s="382"/>
      <c r="CN25" s="388"/>
      <c r="CO25" s="384"/>
      <c r="CP25" s="384"/>
      <c r="CQ25" s="388"/>
      <c r="CR25" s="384"/>
      <c r="CS25" s="384"/>
      <c r="CT25" s="388"/>
      <c r="CU25" s="384"/>
      <c r="CV25" s="382"/>
      <c r="CW25" s="389"/>
      <c r="CX25" s="360"/>
      <c r="CY25" s="351"/>
      <c r="DB25" s="354"/>
      <c r="DC25" s="358"/>
      <c r="DD25" s="1370"/>
      <c r="DE25" s="1371"/>
      <c r="DF25" s="387"/>
      <c r="DG25" s="384"/>
      <c r="DH25" s="388"/>
      <c r="DI25" s="387"/>
      <c r="DJ25" s="384"/>
      <c r="DK25" s="388"/>
      <c r="DL25" s="384"/>
      <c r="DM25" s="384"/>
      <c r="DN25" s="388"/>
      <c r="DO25" s="384"/>
      <c r="DP25" s="384"/>
      <c r="DQ25" s="388"/>
      <c r="DR25" s="384"/>
      <c r="DS25" s="384"/>
      <c r="DT25" s="388"/>
      <c r="DU25" s="384"/>
      <c r="DV25" s="382"/>
      <c r="DW25" s="388"/>
      <c r="DX25" s="384"/>
      <c r="DY25" s="384"/>
      <c r="DZ25" s="388"/>
      <c r="EA25" s="384"/>
      <c r="EB25" s="384"/>
      <c r="EC25" s="388"/>
      <c r="ED25" s="384"/>
      <c r="EE25" s="382"/>
      <c r="EF25" s="389"/>
      <c r="EG25" s="360"/>
      <c r="EH25" s="354"/>
    </row>
    <row r="26" spans="1:138" ht="5.25" customHeight="1">
      <c r="A26" s="351"/>
      <c r="B26" s="358"/>
      <c r="C26" s="1366" t="s">
        <v>450</v>
      </c>
      <c r="D26" s="1367"/>
      <c r="E26" s="386"/>
      <c r="F26" s="288"/>
      <c r="G26" s="383"/>
      <c r="H26" s="386"/>
      <c r="I26" s="288"/>
      <c r="J26" s="383"/>
      <c r="K26" s="288"/>
      <c r="L26" s="288"/>
      <c r="M26" s="383"/>
      <c r="N26" s="288"/>
      <c r="O26" s="288"/>
      <c r="P26" s="383"/>
      <c r="Q26" s="288"/>
      <c r="R26" s="288"/>
      <c r="S26" s="383"/>
      <c r="T26" s="288"/>
      <c r="U26" s="288"/>
      <c r="V26" s="383"/>
      <c r="W26" s="288"/>
      <c r="X26" s="288"/>
      <c r="Y26" s="383"/>
      <c r="Z26" s="288"/>
      <c r="AA26" s="288"/>
      <c r="AB26" s="383"/>
      <c r="AC26" s="288"/>
      <c r="AD26" s="288"/>
      <c r="AE26" s="385"/>
      <c r="AF26" s="360"/>
      <c r="AG26" s="351"/>
      <c r="AJ26" s="353"/>
      <c r="AK26" s="358"/>
      <c r="AL26" s="1366" t="s">
        <v>450</v>
      </c>
      <c r="AM26" s="1367"/>
      <c r="AN26" s="386"/>
      <c r="AO26" s="288"/>
      <c r="AP26" s="383"/>
      <c r="AQ26" s="386"/>
      <c r="AR26" s="288"/>
      <c r="AS26" s="383"/>
      <c r="AT26" s="288"/>
      <c r="AU26" s="288"/>
      <c r="AV26" s="383"/>
      <c r="AW26" s="288"/>
      <c r="AX26" s="288"/>
      <c r="AY26" s="383"/>
      <c r="AZ26" s="288"/>
      <c r="BA26" s="288"/>
      <c r="BB26" s="383"/>
      <c r="BC26" s="288"/>
      <c r="BD26" s="288"/>
      <c r="BE26" s="383"/>
      <c r="BF26" s="288"/>
      <c r="BG26" s="288"/>
      <c r="BH26" s="383"/>
      <c r="BI26" s="288"/>
      <c r="BJ26" s="288"/>
      <c r="BK26" s="383"/>
      <c r="BL26" s="288"/>
      <c r="BM26" s="288"/>
      <c r="BN26" s="385"/>
      <c r="BO26" s="360"/>
      <c r="BP26" s="353"/>
      <c r="BS26" s="351"/>
      <c r="BT26" s="358"/>
      <c r="BU26" s="1366" t="s">
        <v>450</v>
      </c>
      <c r="BV26" s="1367"/>
      <c r="BW26" s="386"/>
      <c r="BX26" s="288"/>
      <c r="BY26" s="383"/>
      <c r="BZ26" s="386"/>
      <c r="CA26" s="288"/>
      <c r="CB26" s="383"/>
      <c r="CC26" s="288"/>
      <c r="CD26" s="288"/>
      <c r="CE26" s="383"/>
      <c r="CF26" s="288"/>
      <c r="CG26" s="288"/>
      <c r="CH26" s="383"/>
      <c r="CI26" s="288"/>
      <c r="CJ26" s="288"/>
      <c r="CK26" s="383"/>
      <c r="CL26" s="288"/>
      <c r="CM26" s="288"/>
      <c r="CN26" s="383"/>
      <c r="CO26" s="288"/>
      <c r="CP26" s="288"/>
      <c r="CQ26" s="383"/>
      <c r="CR26" s="288"/>
      <c r="CS26" s="288"/>
      <c r="CT26" s="383"/>
      <c r="CU26" s="288"/>
      <c r="CV26" s="288"/>
      <c r="CW26" s="385"/>
      <c r="CX26" s="360"/>
      <c r="CY26" s="351"/>
      <c r="DB26" s="354"/>
      <c r="DC26" s="358"/>
      <c r="DD26" s="1366" t="s">
        <v>450</v>
      </c>
      <c r="DE26" s="1367"/>
      <c r="DF26" s="386"/>
      <c r="DG26" s="288"/>
      <c r="DH26" s="383"/>
      <c r="DI26" s="386"/>
      <c r="DJ26" s="288"/>
      <c r="DK26" s="383"/>
      <c r="DL26" s="288"/>
      <c r="DM26" s="288"/>
      <c r="DN26" s="383"/>
      <c r="DO26" s="288"/>
      <c r="DP26" s="288"/>
      <c r="DQ26" s="383"/>
      <c r="DR26" s="288"/>
      <c r="DS26" s="288"/>
      <c r="DT26" s="383"/>
      <c r="DU26" s="288"/>
      <c r="DV26" s="288"/>
      <c r="DW26" s="383"/>
      <c r="DX26" s="288"/>
      <c r="DY26" s="288"/>
      <c r="DZ26" s="383"/>
      <c r="EA26" s="288"/>
      <c r="EB26" s="288"/>
      <c r="EC26" s="383"/>
      <c r="ED26" s="288"/>
      <c r="EE26" s="288"/>
      <c r="EF26" s="385"/>
      <c r="EG26" s="360"/>
      <c r="EH26" s="354"/>
    </row>
    <row r="27" spans="1:138" ht="15" customHeight="1">
      <c r="A27" s="351"/>
      <c r="B27" s="358"/>
      <c r="C27" s="1368"/>
      <c r="D27" s="1369"/>
      <c r="E27" s="386"/>
      <c r="F27" s="310">
        <f>MTDC!N70+MTDC!N146</f>
        <v>0</v>
      </c>
      <c r="G27" s="383"/>
      <c r="H27" s="386"/>
      <c r="I27" s="287"/>
      <c r="J27" s="383"/>
      <c r="K27" s="288"/>
      <c r="L27" s="287"/>
      <c r="M27" s="383"/>
      <c r="N27" s="288"/>
      <c r="O27" s="287"/>
      <c r="P27" s="383"/>
      <c r="Q27" s="288"/>
      <c r="R27" s="287"/>
      <c r="S27" s="383"/>
      <c r="T27" s="288"/>
      <c r="U27" s="287"/>
      <c r="V27" s="383"/>
      <c r="W27" s="288"/>
      <c r="X27" s="287"/>
      <c r="Y27" s="383"/>
      <c r="Z27" s="288"/>
      <c r="AA27" s="287"/>
      <c r="AB27" s="383"/>
      <c r="AC27" s="288"/>
      <c r="AD27" s="287">
        <f>F27+I27+L27+O27+R27+U27+X27+AA27</f>
        <v>0</v>
      </c>
      <c r="AE27" s="385"/>
      <c r="AF27" s="360"/>
      <c r="AG27" s="351"/>
      <c r="AJ27" s="353"/>
      <c r="AK27" s="358"/>
      <c r="AL27" s="1368"/>
      <c r="AM27" s="1369"/>
      <c r="AN27" s="386"/>
      <c r="AO27" s="310">
        <f>MTDC!P70+MTDC!P146</f>
        <v>0</v>
      </c>
      <c r="AP27" s="383"/>
      <c r="AQ27" s="386"/>
      <c r="AR27" s="287"/>
      <c r="AS27" s="383"/>
      <c r="AT27" s="288"/>
      <c r="AU27" s="287"/>
      <c r="AV27" s="383"/>
      <c r="AW27" s="288"/>
      <c r="AX27" s="287"/>
      <c r="AY27" s="383"/>
      <c r="AZ27" s="288"/>
      <c r="BA27" s="287"/>
      <c r="BB27" s="383"/>
      <c r="BC27" s="288"/>
      <c r="BD27" s="287"/>
      <c r="BE27" s="383"/>
      <c r="BF27" s="288"/>
      <c r="BG27" s="287"/>
      <c r="BH27" s="383"/>
      <c r="BI27" s="288"/>
      <c r="BJ27" s="287"/>
      <c r="BK27" s="383"/>
      <c r="BL27" s="288"/>
      <c r="BM27" s="287">
        <f>AO27+AR27+AU27+AX27+BA27+BD27+BG27+BJ27</f>
        <v>0</v>
      </c>
      <c r="BN27" s="385"/>
      <c r="BO27" s="360"/>
      <c r="BP27" s="353"/>
      <c r="BS27" s="351"/>
      <c r="BT27" s="358"/>
      <c r="BU27" s="1368"/>
      <c r="BV27" s="1369"/>
      <c r="BW27" s="386"/>
      <c r="BX27" s="310">
        <f>MTDC!R70+MTDC!R146</f>
        <v>0</v>
      </c>
      <c r="BY27" s="383"/>
      <c r="BZ27" s="386"/>
      <c r="CA27" s="287"/>
      <c r="CB27" s="383"/>
      <c r="CC27" s="288"/>
      <c r="CD27" s="287"/>
      <c r="CE27" s="383"/>
      <c r="CF27" s="288"/>
      <c r="CG27" s="287"/>
      <c r="CH27" s="383"/>
      <c r="CI27" s="288"/>
      <c r="CJ27" s="287"/>
      <c r="CK27" s="383"/>
      <c r="CL27" s="288"/>
      <c r="CM27" s="287"/>
      <c r="CN27" s="383"/>
      <c r="CO27" s="288"/>
      <c r="CP27" s="287"/>
      <c r="CQ27" s="383"/>
      <c r="CR27" s="288"/>
      <c r="CS27" s="287"/>
      <c r="CT27" s="383"/>
      <c r="CU27" s="288"/>
      <c r="CV27" s="287">
        <f>BX27+CA27+CD27+CG27+CJ27+CM27+CP27+CS27</f>
        <v>0</v>
      </c>
      <c r="CW27" s="385"/>
      <c r="CX27" s="360"/>
      <c r="CY27" s="351"/>
      <c r="DB27" s="354"/>
      <c r="DC27" s="358"/>
      <c r="DD27" s="1368"/>
      <c r="DE27" s="1369"/>
      <c r="DF27" s="386"/>
      <c r="DG27" s="287">
        <f>F27+AO27+BX27</f>
        <v>0</v>
      </c>
      <c r="DH27" s="383"/>
      <c r="DI27" s="386"/>
      <c r="DJ27" s="287">
        <f>I27+AR27+CA27</f>
        <v>0</v>
      </c>
      <c r="DK27" s="383"/>
      <c r="DL27" s="288"/>
      <c r="DM27" s="287">
        <f>L27+AU27+CD27</f>
        <v>0</v>
      </c>
      <c r="DN27" s="383"/>
      <c r="DO27" s="288"/>
      <c r="DP27" s="287">
        <f>O27+AX27+CG27</f>
        <v>0</v>
      </c>
      <c r="DQ27" s="383"/>
      <c r="DR27" s="288"/>
      <c r="DS27" s="287">
        <f>R27+BA27+CJ27</f>
        <v>0</v>
      </c>
      <c r="DT27" s="383"/>
      <c r="DU27" s="288"/>
      <c r="DV27" s="287">
        <f>U27+BD27+CM27</f>
        <v>0</v>
      </c>
      <c r="DW27" s="383"/>
      <c r="DX27" s="288"/>
      <c r="DY27" s="287">
        <f>X27+BG27+CP27</f>
        <v>0</v>
      </c>
      <c r="DZ27" s="383"/>
      <c r="EA27" s="288"/>
      <c r="EB27" s="287">
        <f>AA27+BJ27+CS27</f>
        <v>0</v>
      </c>
      <c r="EC27" s="383"/>
      <c r="ED27" s="288"/>
      <c r="EE27" s="287">
        <f>DG27+DJ27+DM27+DP27+DS27+DV27+DY27+EB27</f>
        <v>0</v>
      </c>
      <c r="EF27" s="385"/>
      <c r="EG27" s="360"/>
      <c r="EH27" s="354"/>
    </row>
    <row r="28" spans="1:138" ht="5.25" customHeight="1">
      <c r="A28" s="351"/>
      <c r="B28" s="358"/>
      <c r="C28" s="1370"/>
      <c r="D28" s="1371"/>
      <c r="E28" s="386"/>
      <c r="F28" s="288"/>
      <c r="G28" s="383"/>
      <c r="H28" s="386"/>
      <c r="I28" s="288"/>
      <c r="J28" s="383"/>
      <c r="K28" s="288"/>
      <c r="L28" s="288"/>
      <c r="M28" s="383"/>
      <c r="N28" s="288"/>
      <c r="O28" s="288"/>
      <c r="P28" s="383"/>
      <c r="Q28" s="288"/>
      <c r="R28" s="288"/>
      <c r="S28" s="383"/>
      <c r="T28" s="288"/>
      <c r="U28" s="288"/>
      <c r="V28" s="388"/>
      <c r="W28" s="288"/>
      <c r="X28" s="288"/>
      <c r="Y28" s="383"/>
      <c r="Z28" s="288"/>
      <c r="AA28" s="288"/>
      <c r="AB28" s="383"/>
      <c r="AC28" s="288"/>
      <c r="AD28" s="288"/>
      <c r="AE28" s="389"/>
      <c r="AF28" s="360"/>
      <c r="AG28" s="351"/>
      <c r="AJ28" s="353"/>
      <c r="AK28" s="358"/>
      <c r="AL28" s="1370"/>
      <c r="AM28" s="1371"/>
      <c r="AN28" s="386"/>
      <c r="AO28" s="288"/>
      <c r="AP28" s="383"/>
      <c r="AQ28" s="386"/>
      <c r="AR28" s="288"/>
      <c r="AS28" s="383"/>
      <c r="AT28" s="288"/>
      <c r="AU28" s="288"/>
      <c r="AV28" s="383"/>
      <c r="AW28" s="288"/>
      <c r="AX28" s="288"/>
      <c r="AY28" s="383"/>
      <c r="AZ28" s="288"/>
      <c r="BA28" s="288"/>
      <c r="BB28" s="383"/>
      <c r="BC28" s="288"/>
      <c r="BD28" s="288"/>
      <c r="BE28" s="388"/>
      <c r="BF28" s="288"/>
      <c r="BG28" s="288"/>
      <c r="BH28" s="383"/>
      <c r="BI28" s="288"/>
      <c r="BJ28" s="288"/>
      <c r="BK28" s="383"/>
      <c r="BL28" s="288"/>
      <c r="BM28" s="288"/>
      <c r="BN28" s="389"/>
      <c r="BO28" s="360"/>
      <c r="BP28" s="353"/>
      <c r="BS28" s="351"/>
      <c r="BT28" s="358"/>
      <c r="BU28" s="1370"/>
      <c r="BV28" s="1371"/>
      <c r="BW28" s="386"/>
      <c r="BX28" s="288"/>
      <c r="BY28" s="383"/>
      <c r="BZ28" s="386"/>
      <c r="CA28" s="288"/>
      <c r="CB28" s="383"/>
      <c r="CC28" s="288"/>
      <c r="CD28" s="288"/>
      <c r="CE28" s="383"/>
      <c r="CF28" s="288"/>
      <c r="CG28" s="288"/>
      <c r="CH28" s="383"/>
      <c r="CI28" s="288"/>
      <c r="CJ28" s="288"/>
      <c r="CK28" s="383"/>
      <c r="CL28" s="288"/>
      <c r="CM28" s="288"/>
      <c r="CN28" s="388"/>
      <c r="CO28" s="288"/>
      <c r="CP28" s="288"/>
      <c r="CQ28" s="383"/>
      <c r="CR28" s="288"/>
      <c r="CS28" s="288"/>
      <c r="CT28" s="383"/>
      <c r="CU28" s="288"/>
      <c r="CV28" s="288"/>
      <c r="CW28" s="389"/>
      <c r="CX28" s="360"/>
      <c r="CY28" s="351"/>
      <c r="DB28" s="354"/>
      <c r="DC28" s="358"/>
      <c r="DD28" s="1370"/>
      <c r="DE28" s="1371"/>
      <c r="DF28" s="386"/>
      <c r="DG28" s="288"/>
      <c r="DH28" s="383"/>
      <c r="DI28" s="386"/>
      <c r="DJ28" s="288"/>
      <c r="DK28" s="383"/>
      <c r="DL28" s="288"/>
      <c r="DM28" s="288"/>
      <c r="DN28" s="383"/>
      <c r="DO28" s="288"/>
      <c r="DP28" s="288"/>
      <c r="DQ28" s="383"/>
      <c r="DR28" s="288"/>
      <c r="DS28" s="288"/>
      <c r="DT28" s="383"/>
      <c r="DU28" s="288"/>
      <c r="DV28" s="288"/>
      <c r="DW28" s="388"/>
      <c r="DX28" s="288"/>
      <c r="DY28" s="288"/>
      <c r="DZ28" s="383"/>
      <c r="EA28" s="288"/>
      <c r="EB28" s="288"/>
      <c r="EC28" s="383"/>
      <c r="ED28" s="288"/>
      <c r="EE28" s="288"/>
      <c r="EF28" s="389"/>
      <c r="EG28" s="360"/>
      <c r="EH28" s="354"/>
    </row>
    <row r="29" spans="1:138" ht="5.25" customHeight="1">
      <c r="A29" s="351"/>
      <c r="B29" s="358"/>
      <c r="C29" s="1366" t="s">
        <v>451</v>
      </c>
      <c r="D29" s="1367"/>
      <c r="E29" s="379"/>
      <c r="F29" s="380"/>
      <c r="G29" s="381"/>
      <c r="H29" s="379"/>
      <c r="I29" s="380"/>
      <c r="J29" s="381"/>
      <c r="K29" s="380"/>
      <c r="L29" s="380"/>
      <c r="M29" s="381"/>
      <c r="N29" s="380"/>
      <c r="O29" s="380"/>
      <c r="P29" s="381"/>
      <c r="Q29" s="380"/>
      <c r="R29" s="380"/>
      <c r="S29" s="381"/>
      <c r="T29" s="380"/>
      <c r="U29" s="380"/>
      <c r="V29" s="383"/>
      <c r="W29" s="380"/>
      <c r="X29" s="380"/>
      <c r="Y29" s="381"/>
      <c r="Z29" s="380"/>
      <c r="AA29" s="380"/>
      <c r="AB29" s="381"/>
      <c r="AC29" s="380"/>
      <c r="AD29" s="380"/>
      <c r="AE29" s="385"/>
      <c r="AF29" s="360"/>
      <c r="AG29" s="351"/>
      <c r="AJ29" s="353"/>
      <c r="AK29" s="358"/>
      <c r="AL29" s="1366" t="s">
        <v>451</v>
      </c>
      <c r="AM29" s="1367"/>
      <c r="AN29" s="379"/>
      <c r="AO29" s="380"/>
      <c r="AP29" s="381"/>
      <c r="AQ29" s="379"/>
      <c r="AR29" s="380"/>
      <c r="AS29" s="381"/>
      <c r="AT29" s="380"/>
      <c r="AU29" s="380"/>
      <c r="AV29" s="381"/>
      <c r="AW29" s="380"/>
      <c r="AX29" s="380"/>
      <c r="AY29" s="381"/>
      <c r="AZ29" s="380"/>
      <c r="BA29" s="380"/>
      <c r="BB29" s="381"/>
      <c r="BC29" s="380"/>
      <c r="BD29" s="380"/>
      <c r="BE29" s="383"/>
      <c r="BF29" s="380"/>
      <c r="BG29" s="380"/>
      <c r="BH29" s="381"/>
      <c r="BI29" s="380"/>
      <c r="BJ29" s="380"/>
      <c r="BK29" s="381"/>
      <c r="BL29" s="380"/>
      <c r="BM29" s="380"/>
      <c r="BN29" s="385"/>
      <c r="BO29" s="360"/>
      <c r="BP29" s="353"/>
      <c r="BS29" s="351"/>
      <c r="BT29" s="358"/>
      <c r="BU29" s="1366" t="s">
        <v>451</v>
      </c>
      <c r="BV29" s="1367"/>
      <c r="BW29" s="379"/>
      <c r="BX29" s="380"/>
      <c r="BY29" s="381"/>
      <c r="BZ29" s="379"/>
      <c r="CA29" s="380"/>
      <c r="CB29" s="381"/>
      <c r="CC29" s="380"/>
      <c r="CD29" s="380"/>
      <c r="CE29" s="381"/>
      <c r="CF29" s="380"/>
      <c r="CG29" s="380"/>
      <c r="CH29" s="381"/>
      <c r="CI29" s="380"/>
      <c r="CJ29" s="380"/>
      <c r="CK29" s="381"/>
      <c r="CL29" s="380"/>
      <c r="CM29" s="380"/>
      <c r="CN29" s="383"/>
      <c r="CO29" s="380"/>
      <c r="CP29" s="380"/>
      <c r="CQ29" s="381"/>
      <c r="CR29" s="380"/>
      <c r="CS29" s="380"/>
      <c r="CT29" s="381"/>
      <c r="CU29" s="380"/>
      <c r="CV29" s="380"/>
      <c r="CW29" s="385"/>
      <c r="CX29" s="360"/>
      <c r="CY29" s="351"/>
      <c r="DB29" s="354"/>
      <c r="DC29" s="358"/>
      <c r="DD29" s="1366" t="s">
        <v>451</v>
      </c>
      <c r="DE29" s="1367"/>
      <c r="DF29" s="379"/>
      <c r="DG29" s="380"/>
      <c r="DH29" s="381"/>
      <c r="DI29" s="379"/>
      <c r="DJ29" s="380"/>
      <c r="DK29" s="381"/>
      <c r="DL29" s="380"/>
      <c r="DM29" s="380"/>
      <c r="DN29" s="381"/>
      <c r="DO29" s="380"/>
      <c r="DP29" s="380"/>
      <c r="DQ29" s="381"/>
      <c r="DR29" s="380"/>
      <c r="DS29" s="380"/>
      <c r="DT29" s="381"/>
      <c r="DU29" s="380"/>
      <c r="DV29" s="380"/>
      <c r="DW29" s="383"/>
      <c r="DX29" s="380"/>
      <c r="DY29" s="380"/>
      <c r="DZ29" s="381"/>
      <c r="EA29" s="380"/>
      <c r="EB29" s="380"/>
      <c r="EC29" s="381"/>
      <c r="ED29" s="380"/>
      <c r="EE29" s="380"/>
      <c r="EF29" s="385"/>
      <c r="EG29" s="360"/>
      <c r="EH29" s="354"/>
    </row>
    <row r="30" spans="1:138" ht="15" customHeight="1">
      <c r="A30" s="351"/>
      <c r="B30" s="358"/>
      <c r="C30" s="1368"/>
      <c r="D30" s="1369"/>
      <c r="E30" s="386"/>
      <c r="F30" s="310">
        <f>MTDC!N102</f>
        <v>0</v>
      </c>
      <c r="G30" s="383"/>
      <c r="H30" s="386"/>
      <c r="I30" s="287"/>
      <c r="J30" s="383"/>
      <c r="K30" s="288"/>
      <c r="L30" s="287"/>
      <c r="M30" s="383"/>
      <c r="N30" s="288"/>
      <c r="O30" s="287"/>
      <c r="P30" s="383"/>
      <c r="Q30" s="288"/>
      <c r="R30" s="287"/>
      <c r="S30" s="383"/>
      <c r="T30" s="288"/>
      <c r="U30" s="287"/>
      <c r="V30" s="383"/>
      <c r="W30" s="288"/>
      <c r="X30" s="287"/>
      <c r="Y30" s="383"/>
      <c r="Z30" s="288"/>
      <c r="AA30" s="287"/>
      <c r="AB30" s="383"/>
      <c r="AC30" s="288"/>
      <c r="AD30" s="287">
        <f>F30+I30+L30+O30+R30+U30+X30+AA30</f>
        <v>0</v>
      </c>
      <c r="AE30" s="385"/>
      <c r="AF30" s="360"/>
      <c r="AG30" s="351"/>
      <c r="AJ30" s="353"/>
      <c r="AK30" s="358"/>
      <c r="AL30" s="1368"/>
      <c r="AM30" s="1369"/>
      <c r="AN30" s="386"/>
      <c r="AO30" s="310">
        <f>MTDC!P102</f>
        <v>0</v>
      </c>
      <c r="AP30" s="383"/>
      <c r="AQ30" s="386"/>
      <c r="AR30" s="287"/>
      <c r="AS30" s="383"/>
      <c r="AT30" s="288"/>
      <c r="AU30" s="287"/>
      <c r="AV30" s="383"/>
      <c r="AW30" s="288"/>
      <c r="AX30" s="287"/>
      <c r="AY30" s="383"/>
      <c r="AZ30" s="288"/>
      <c r="BA30" s="287"/>
      <c r="BB30" s="383"/>
      <c r="BC30" s="288"/>
      <c r="BD30" s="287"/>
      <c r="BE30" s="383"/>
      <c r="BF30" s="288"/>
      <c r="BG30" s="287"/>
      <c r="BH30" s="383"/>
      <c r="BI30" s="288"/>
      <c r="BJ30" s="287"/>
      <c r="BK30" s="383"/>
      <c r="BL30" s="288"/>
      <c r="BM30" s="287">
        <f>AO30+AR30+AU30+AX30+BA30+BD30+BG30+BJ30</f>
        <v>0</v>
      </c>
      <c r="BN30" s="385"/>
      <c r="BO30" s="360"/>
      <c r="BP30" s="353"/>
      <c r="BS30" s="351"/>
      <c r="BT30" s="358"/>
      <c r="BU30" s="1368"/>
      <c r="BV30" s="1369"/>
      <c r="BW30" s="386"/>
      <c r="BX30" s="310">
        <f>MTDC!R102</f>
        <v>0</v>
      </c>
      <c r="BY30" s="383"/>
      <c r="BZ30" s="386"/>
      <c r="CA30" s="287"/>
      <c r="CB30" s="383"/>
      <c r="CC30" s="288"/>
      <c r="CD30" s="287"/>
      <c r="CE30" s="383"/>
      <c r="CF30" s="288"/>
      <c r="CG30" s="287"/>
      <c r="CH30" s="383"/>
      <c r="CI30" s="288"/>
      <c r="CJ30" s="287"/>
      <c r="CK30" s="383"/>
      <c r="CL30" s="288"/>
      <c r="CM30" s="287"/>
      <c r="CN30" s="383"/>
      <c r="CO30" s="288"/>
      <c r="CP30" s="287"/>
      <c r="CQ30" s="383"/>
      <c r="CR30" s="288"/>
      <c r="CS30" s="287"/>
      <c r="CT30" s="383"/>
      <c r="CU30" s="288"/>
      <c r="CV30" s="287">
        <f>BX30+CA30+CD30+CG30+CJ30+CM30+CP30+CS30</f>
        <v>0</v>
      </c>
      <c r="CW30" s="385"/>
      <c r="CX30" s="360"/>
      <c r="CY30" s="351"/>
      <c r="DB30" s="354"/>
      <c r="DC30" s="358"/>
      <c r="DD30" s="1368"/>
      <c r="DE30" s="1369"/>
      <c r="DF30" s="386"/>
      <c r="DG30" s="287">
        <f>F30+AO30+BX30</f>
        <v>0</v>
      </c>
      <c r="DH30" s="383"/>
      <c r="DI30" s="386"/>
      <c r="DJ30" s="287">
        <f>I30+AR30+CA30</f>
        <v>0</v>
      </c>
      <c r="DK30" s="383"/>
      <c r="DL30" s="288"/>
      <c r="DM30" s="287">
        <f>L30+AU30+CD30</f>
        <v>0</v>
      </c>
      <c r="DN30" s="383"/>
      <c r="DO30" s="288"/>
      <c r="DP30" s="287">
        <f>O30+AX30+CG30</f>
        <v>0</v>
      </c>
      <c r="DQ30" s="383"/>
      <c r="DR30" s="288"/>
      <c r="DS30" s="287">
        <f>R30+BA30+CJ30</f>
        <v>0</v>
      </c>
      <c r="DT30" s="383"/>
      <c r="DU30" s="288"/>
      <c r="DV30" s="287">
        <f>U30+BD30+CM30</f>
        <v>0</v>
      </c>
      <c r="DW30" s="383"/>
      <c r="DX30" s="288"/>
      <c r="DY30" s="287">
        <f>X30+BG30+CP30</f>
        <v>0</v>
      </c>
      <c r="DZ30" s="383"/>
      <c r="EA30" s="288"/>
      <c r="EB30" s="287">
        <f>AA30+BJ30+CS30</f>
        <v>0</v>
      </c>
      <c r="EC30" s="383"/>
      <c r="ED30" s="288"/>
      <c r="EE30" s="287">
        <f>DG30+DJ30+DM30+DP30+DS30+DV30+DY30+EB30</f>
        <v>0</v>
      </c>
      <c r="EF30" s="385"/>
      <c r="EG30" s="360"/>
      <c r="EH30" s="354"/>
    </row>
    <row r="31" spans="1:138" ht="5.25" customHeight="1">
      <c r="A31" s="351"/>
      <c r="B31" s="358"/>
      <c r="C31" s="1370"/>
      <c r="D31" s="1371"/>
      <c r="E31" s="386"/>
      <c r="F31" s="288"/>
      <c r="G31" s="383"/>
      <c r="H31" s="386"/>
      <c r="I31" s="288"/>
      <c r="J31" s="383"/>
      <c r="K31" s="288"/>
      <c r="L31" s="288"/>
      <c r="M31" s="383"/>
      <c r="N31" s="288"/>
      <c r="O31" s="288"/>
      <c r="P31" s="383"/>
      <c r="Q31" s="288"/>
      <c r="R31" s="288"/>
      <c r="S31" s="383"/>
      <c r="T31" s="288"/>
      <c r="U31" s="288"/>
      <c r="V31" s="388"/>
      <c r="W31" s="288"/>
      <c r="X31" s="288"/>
      <c r="Y31" s="383"/>
      <c r="Z31" s="288"/>
      <c r="AA31" s="288"/>
      <c r="AB31" s="383"/>
      <c r="AC31" s="288"/>
      <c r="AD31" s="288"/>
      <c r="AE31" s="385"/>
      <c r="AF31" s="360"/>
      <c r="AG31" s="351"/>
      <c r="AJ31" s="353"/>
      <c r="AK31" s="358"/>
      <c r="AL31" s="1370"/>
      <c r="AM31" s="1371"/>
      <c r="AN31" s="386"/>
      <c r="AO31" s="288"/>
      <c r="AP31" s="383"/>
      <c r="AQ31" s="386"/>
      <c r="AR31" s="288"/>
      <c r="AS31" s="383"/>
      <c r="AT31" s="288"/>
      <c r="AU31" s="288"/>
      <c r="AV31" s="383"/>
      <c r="AW31" s="288"/>
      <c r="AX31" s="288"/>
      <c r="AY31" s="383"/>
      <c r="AZ31" s="288"/>
      <c r="BA31" s="288"/>
      <c r="BB31" s="383"/>
      <c r="BC31" s="288"/>
      <c r="BD31" s="288"/>
      <c r="BE31" s="388"/>
      <c r="BF31" s="288"/>
      <c r="BG31" s="288"/>
      <c r="BH31" s="383"/>
      <c r="BI31" s="288"/>
      <c r="BJ31" s="288"/>
      <c r="BK31" s="383"/>
      <c r="BL31" s="288"/>
      <c r="BM31" s="288"/>
      <c r="BN31" s="389"/>
      <c r="BO31" s="360"/>
      <c r="BP31" s="353"/>
      <c r="BS31" s="351"/>
      <c r="BT31" s="358"/>
      <c r="BU31" s="1370"/>
      <c r="BV31" s="1371"/>
      <c r="BW31" s="386"/>
      <c r="BX31" s="288"/>
      <c r="BY31" s="383"/>
      <c r="BZ31" s="386"/>
      <c r="CA31" s="288"/>
      <c r="CB31" s="383"/>
      <c r="CC31" s="288"/>
      <c r="CD31" s="288"/>
      <c r="CE31" s="383"/>
      <c r="CF31" s="288"/>
      <c r="CG31" s="288"/>
      <c r="CH31" s="383"/>
      <c r="CI31" s="288"/>
      <c r="CJ31" s="288"/>
      <c r="CK31" s="383"/>
      <c r="CL31" s="288"/>
      <c r="CM31" s="288"/>
      <c r="CN31" s="388"/>
      <c r="CO31" s="288"/>
      <c r="CP31" s="288"/>
      <c r="CQ31" s="383"/>
      <c r="CR31" s="288"/>
      <c r="CS31" s="288"/>
      <c r="CT31" s="383"/>
      <c r="CU31" s="288"/>
      <c r="CV31" s="288"/>
      <c r="CW31" s="389"/>
      <c r="CX31" s="360"/>
      <c r="CY31" s="351"/>
      <c r="DB31" s="354"/>
      <c r="DC31" s="358"/>
      <c r="DD31" s="1370"/>
      <c r="DE31" s="1371"/>
      <c r="DF31" s="386"/>
      <c r="DG31" s="288"/>
      <c r="DH31" s="383"/>
      <c r="DI31" s="386"/>
      <c r="DJ31" s="288"/>
      <c r="DK31" s="383"/>
      <c r="DL31" s="288"/>
      <c r="DM31" s="288"/>
      <c r="DN31" s="383"/>
      <c r="DO31" s="288"/>
      <c r="DP31" s="288"/>
      <c r="DQ31" s="383"/>
      <c r="DR31" s="288"/>
      <c r="DS31" s="288"/>
      <c r="DT31" s="383"/>
      <c r="DU31" s="288"/>
      <c r="DV31" s="288"/>
      <c r="DW31" s="388"/>
      <c r="DX31" s="288"/>
      <c r="DY31" s="288"/>
      <c r="DZ31" s="383"/>
      <c r="EA31" s="288"/>
      <c r="EB31" s="288"/>
      <c r="EC31" s="383"/>
      <c r="ED31" s="288"/>
      <c r="EE31" s="288"/>
      <c r="EF31" s="389"/>
      <c r="EG31" s="360"/>
      <c r="EH31" s="354"/>
    </row>
    <row r="32" spans="1:138" ht="5.25" customHeight="1">
      <c r="A32" s="351"/>
      <c r="B32" s="358"/>
      <c r="C32" s="1375" t="s">
        <v>452</v>
      </c>
      <c r="D32" s="1376"/>
      <c r="E32" s="379"/>
      <c r="F32" s="380"/>
      <c r="G32" s="381"/>
      <c r="H32" s="379"/>
      <c r="I32" s="380"/>
      <c r="J32" s="381"/>
      <c r="K32" s="380"/>
      <c r="L32" s="380"/>
      <c r="M32" s="381"/>
      <c r="N32" s="380"/>
      <c r="O32" s="380"/>
      <c r="P32" s="381"/>
      <c r="Q32" s="380"/>
      <c r="R32" s="380"/>
      <c r="S32" s="381"/>
      <c r="T32" s="380"/>
      <c r="U32" s="380"/>
      <c r="V32" s="383"/>
      <c r="W32" s="380"/>
      <c r="X32" s="380"/>
      <c r="Y32" s="381"/>
      <c r="Z32" s="380"/>
      <c r="AA32" s="380"/>
      <c r="AB32" s="381"/>
      <c r="AC32" s="380"/>
      <c r="AD32" s="380"/>
      <c r="AE32" s="385"/>
      <c r="AF32" s="360"/>
      <c r="AG32" s="351"/>
      <c r="AJ32" s="353"/>
      <c r="AK32" s="358"/>
      <c r="AL32" s="1375" t="s">
        <v>452</v>
      </c>
      <c r="AM32" s="1376"/>
      <c r="AN32" s="379"/>
      <c r="AO32" s="380"/>
      <c r="AP32" s="381"/>
      <c r="AQ32" s="379"/>
      <c r="AR32" s="380"/>
      <c r="AS32" s="381"/>
      <c r="AT32" s="380"/>
      <c r="AU32" s="380"/>
      <c r="AV32" s="381"/>
      <c r="AW32" s="380"/>
      <c r="AX32" s="380"/>
      <c r="AY32" s="381"/>
      <c r="AZ32" s="380"/>
      <c r="BA32" s="380"/>
      <c r="BB32" s="381"/>
      <c r="BC32" s="380"/>
      <c r="BD32" s="380"/>
      <c r="BE32" s="383"/>
      <c r="BF32" s="380"/>
      <c r="BG32" s="380"/>
      <c r="BH32" s="381"/>
      <c r="BI32" s="380"/>
      <c r="BJ32" s="380"/>
      <c r="BK32" s="381"/>
      <c r="BL32" s="380"/>
      <c r="BM32" s="380"/>
      <c r="BN32" s="385"/>
      <c r="BO32" s="360"/>
      <c r="BP32" s="353"/>
      <c r="BS32" s="351"/>
      <c r="BT32" s="358"/>
      <c r="BU32" s="1375" t="s">
        <v>452</v>
      </c>
      <c r="BV32" s="1376"/>
      <c r="BW32" s="379"/>
      <c r="BX32" s="380"/>
      <c r="BY32" s="381"/>
      <c r="BZ32" s="379"/>
      <c r="CA32" s="380"/>
      <c r="CB32" s="381"/>
      <c r="CC32" s="380"/>
      <c r="CD32" s="380"/>
      <c r="CE32" s="381"/>
      <c r="CF32" s="380"/>
      <c r="CG32" s="380"/>
      <c r="CH32" s="381"/>
      <c r="CI32" s="380"/>
      <c r="CJ32" s="380"/>
      <c r="CK32" s="381"/>
      <c r="CL32" s="380"/>
      <c r="CM32" s="380"/>
      <c r="CN32" s="383"/>
      <c r="CO32" s="380"/>
      <c r="CP32" s="380"/>
      <c r="CQ32" s="381"/>
      <c r="CR32" s="380"/>
      <c r="CS32" s="380"/>
      <c r="CT32" s="381"/>
      <c r="CU32" s="380"/>
      <c r="CV32" s="380"/>
      <c r="CW32" s="385"/>
      <c r="CX32" s="360"/>
      <c r="CY32" s="351"/>
      <c r="DB32" s="354"/>
      <c r="DC32" s="358"/>
      <c r="DD32" s="1375" t="s">
        <v>452</v>
      </c>
      <c r="DE32" s="1376"/>
      <c r="DF32" s="379"/>
      <c r="DG32" s="380"/>
      <c r="DH32" s="381"/>
      <c r="DI32" s="379"/>
      <c r="DJ32" s="380"/>
      <c r="DK32" s="381"/>
      <c r="DL32" s="380"/>
      <c r="DM32" s="380"/>
      <c r="DN32" s="381"/>
      <c r="DO32" s="380"/>
      <c r="DP32" s="380"/>
      <c r="DQ32" s="381"/>
      <c r="DR32" s="380"/>
      <c r="DS32" s="380"/>
      <c r="DT32" s="381"/>
      <c r="DU32" s="380"/>
      <c r="DV32" s="380"/>
      <c r="DW32" s="383"/>
      <c r="DX32" s="380"/>
      <c r="DY32" s="380"/>
      <c r="DZ32" s="381"/>
      <c r="EA32" s="380"/>
      <c r="EB32" s="380"/>
      <c r="EC32" s="381"/>
      <c r="ED32" s="380"/>
      <c r="EE32" s="380"/>
      <c r="EF32" s="385"/>
      <c r="EG32" s="360"/>
      <c r="EH32" s="354"/>
    </row>
    <row r="33" spans="1:138" ht="15" customHeight="1">
      <c r="A33" s="351"/>
      <c r="B33" s="358"/>
      <c r="C33" s="1377"/>
      <c r="D33" s="1378"/>
      <c r="E33" s="386"/>
      <c r="F33" s="287"/>
      <c r="G33" s="383"/>
      <c r="H33" s="386"/>
      <c r="I33" s="287"/>
      <c r="J33" s="383"/>
      <c r="K33" s="288"/>
      <c r="L33" s="287"/>
      <c r="M33" s="383"/>
      <c r="N33" s="288"/>
      <c r="O33" s="287"/>
      <c r="P33" s="383"/>
      <c r="Q33" s="288"/>
      <c r="R33" s="287"/>
      <c r="S33" s="383"/>
      <c r="T33" s="288"/>
      <c r="U33" s="287"/>
      <c r="V33" s="383"/>
      <c r="W33" s="288"/>
      <c r="X33" s="287"/>
      <c r="Y33" s="383"/>
      <c r="Z33" s="288"/>
      <c r="AA33" s="287"/>
      <c r="AB33" s="383"/>
      <c r="AC33" s="288"/>
      <c r="AD33" s="287">
        <f>F33+I33+L33+O33+R33+U33+X33+AA33</f>
        <v>0</v>
      </c>
      <c r="AE33" s="385"/>
      <c r="AF33" s="360"/>
      <c r="AG33" s="351"/>
      <c r="AJ33" s="353"/>
      <c r="AK33" s="358"/>
      <c r="AL33" s="1377"/>
      <c r="AM33" s="1378"/>
      <c r="AN33" s="386"/>
      <c r="AO33" s="287"/>
      <c r="AP33" s="383"/>
      <c r="AQ33" s="386"/>
      <c r="AR33" s="287"/>
      <c r="AS33" s="383"/>
      <c r="AT33" s="288"/>
      <c r="AU33" s="287"/>
      <c r="AV33" s="383"/>
      <c r="AW33" s="288"/>
      <c r="AX33" s="287"/>
      <c r="AY33" s="383"/>
      <c r="AZ33" s="288"/>
      <c r="BA33" s="287"/>
      <c r="BB33" s="383"/>
      <c r="BC33" s="288"/>
      <c r="BD33" s="287"/>
      <c r="BE33" s="383"/>
      <c r="BF33" s="288"/>
      <c r="BG33" s="287"/>
      <c r="BH33" s="383"/>
      <c r="BI33" s="288"/>
      <c r="BJ33" s="287"/>
      <c r="BK33" s="383"/>
      <c r="BL33" s="288"/>
      <c r="BM33" s="287">
        <f>AO33+AR33+AU33+AX33+BA33+BD33+BG33+BJ33</f>
        <v>0</v>
      </c>
      <c r="BN33" s="385"/>
      <c r="BO33" s="360"/>
      <c r="BP33" s="353"/>
      <c r="BS33" s="351"/>
      <c r="BT33" s="358"/>
      <c r="BU33" s="1377"/>
      <c r="BV33" s="1378"/>
      <c r="BW33" s="386"/>
      <c r="BX33" s="287"/>
      <c r="BY33" s="383"/>
      <c r="BZ33" s="386"/>
      <c r="CA33" s="287"/>
      <c r="CB33" s="383"/>
      <c r="CC33" s="288"/>
      <c r="CD33" s="287"/>
      <c r="CE33" s="383"/>
      <c r="CF33" s="288"/>
      <c r="CG33" s="287"/>
      <c r="CH33" s="383"/>
      <c r="CI33" s="288"/>
      <c r="CJ33" s="287"/>
      <c r="CK33" s="383"/>
      <c r="CL33" s="288"/>
      <c r="CM33" s="287"/>
      <c r="CN33" s="383"/>
      <c r="CO33" s="288"/>
      <c r="CP33" s="287"/>
      <c r="CQ33" s="383"/>
      <c r="CR33" s="288"/>
      <c r="CS33" s="287"/>
      <c r="CT33" s="383"/>
      <c r="CU33" s="288"/>
      <c r="CV33" s="287">
        <f>BX33+CA33+CD33+CG33+CJ33+CM33+CP33+CS33</f>
        <v>0</v>
      </c>
      <c r="CW33" s="385"/>
      <c r="CX33" s="360"/>
      <c r="CY33" s="351"/>
      <c r="DB33" s="354"/>
      <c r="DC33" s="358"/>
      <c r="DD33" s="1377"/>
      <c r="DE33" s="1378"/>
      <c r="DF33" s="386"/>
      <c r="DG33" s="287">
        <f>F33+AO33+BX33</f>
        <v>0</v>
      </c>
      <c r="DH33" s="383"/>
      <c r="DI33" s="386"/>
      <c r="DJ33" s="287">
        <f>I33+AR33+CA33</f>
        <v>0</v>
      </c>
      <c r="DK33" s="383"/>
      <c r="DL33" s="288"/>
      <c r="DM33" s="287">
        <f>L33+AU33+CD33</f>
        <v>0</v>
      </c>
      <c r="DN33" s="383"/>
      <c r="DO33" s="288"/>
      <c r="DP33" s="287">
        <f>O33+AX33+CG33</f>
        <v>0</v>
      </c>
      <c r="DQ33" s="383"/>
      <c r="DR33" s="288"/>
      <c r="DS33" s="287">
        <f>R33+BA33+CJ33</f>
        <v>0</v>
      </c>
      <c r="DT33" s="383"/>
      <c r="DU33" s="288"/>
      <c r="DV33" s="287">
        <f>U33+BD33+CM33</f>
        <v>0</v>
      </c>
      <c r="DW33" s="383"/>
      <c r="DX33" s="288"/>
      <c r="DY33" s="287">
        <f>X33+BG33+CP33</f>
        <v>0</v>
      </c>
      <c r="DZ33" s="383"/>
      <c r="EA33" s="288"/>
      <c r="EB33" s="287">
        <f>AA33+BJ33+CS33</f>
        <v>0</v>
      </c>
      <c r="EC33" s="383"/>
      <c r="ED33" s="288"/>
      <c r="EE33" s="287">
        <f>DG33+DJ33+DM33+DP33+DS33+DV33+DY33+EB33</f>
        <v>0</v>
      </c>
      <c r="EF33" s="385"/>
      <c r="EG33" s="360"/>
      <c r="EH33" s="354"/>
    </row>
    <row r="34" spans="1:138" ht="5.25" customHeight="1">
      <c r="A34" s="351"/>
      <c r="B34" s="358"/>
      <c r="C34" s="1379"/>
      <c r="D34" s="1380"/>
      <c r="E34" s="386"/>
      <c r="F34" s="288"/>
      <c r="G34" s="383"/>
      <c r="H34" s="386"/>
      <c r="I34" s="288"/>
      <c r="J34" s="383"/>
      <c r="K34" s="288"/>
      <c r="L34" s="288"/>
      <c r="M34" s="383"/>
      <c r="N34" s="288"/>
      <c r="O34" s="288"/>
      <c r="P34" s="383"/>
      <c r="Q34" s="288"/>
      <c r="R34" s="288"/>
      <c r="S34" s="383"/>
      <c r="T34" s="288"/>
      <c r="U34" s="288"/>
      <c r="V34" s="388"/>
      <c r="W34" s="288"/>
      <c r="X34" s="288"/>
      <c r="Y34" s="383"/>
      <c r="Z34" s="288"/>
      <c r="AA34" s="288"/>
      <c r="AB34" s="383"/>
      <c r="AC34" s="288"/>
      <c r="AD34" s="288"/>
      <c r="AE34" s="389"/>
      <c r="AF34" s="360"/>
      <c r="AG34" s="351"/>
      <c r="AJ34" s="353"/>
      <c r="AK34" s="358"/>
      <c r="AL34" s="1379"/>
      <c r="AM34" s="1380"/>
      <c r="AN34" s="386"/>
      <c r="AO34" s="288"/>
      <c r="AP34" s="383"/>
      <c r="AQ34" s="386"/>
      <c r="AR34" s="288"/>
      <c r="AS34" s="383"/>
      <c r="AT34" s="288"/>
      <c r="AU34" s="288"/>
      <c r="AV34" s="383"/>
      <c r="AW34" s="288"/>
      <c r="AX34" s="288"/>
      <c r="AY34" s="383"/>
      <c r="AZ34" s="288"/>
      <c r="BA34" s="288"/>
      <c r="BB34" s="383"/>
      <c r="BC34" s="288"/>
      <c r="BD34" s="288"/>
      <c r="BE34" s="388"/>
      <c r="BF34" s="288"/>
      <c r="BG34" s="288"/>
      <c r="BH34" s="383"/>
      <c r="BI34" s="288"/>
      <c r="BJ34" s="288"/>
      <c r="BK34" s="383"/>
      <c r="BL34" s="288"/>
      <c r="BM34" s="288"/>
      <c r="BN34" s="389"/>
      <c r="BO34" s="360"/>
      <c r="BP34" s="353"/>
      <c r="BS34" s="351"/>
      <c r="BT34" s="358"/>
      <c r="BU34" s="1379"/>
      <c r="BV34" s="1380"/>
      <c r="BW34" s="386"/>
      <c r="BX34" s="288"/>
      <c r="BY34" s="383"/>
      <c r="BZ34" s="386"/>
      <c r="CA34" s="288"/>
      <c r="CB34" s="383"/>
      <c r="CC34" s="288"/>
      <c r="CD34" s="288"/>
      <c r="CE34" s="383"/>
      <c r="CF34" s="288"/>
      <c r="CG34" s="288"/>
      <c r="CH34" s="383"/>
      <c r="CI34" s="288"/>
      <c r="CJ34" s="288"/>
      <c r="CK34" s="383"/>
      <c r="CL34" s="288"/>
      <c r="CM34" s="288"/>
      <c r="CN34" s="388"/>
      <c r="CO34" s="288"/>
      <c r="CP34" s="288"/>
      <c r="CQ34" s="383"/>
      <c r="CR34" s="288"/>
      <c r="CS34" s="288"/>
      <c r="CT34" s="383"/>
      <c r="CU34" s="288"/>
      <c r="CV34" s="288"/>
      <c r="CW34" s="389"/>
      <c r="CX34" s="360"/>
      <c r="CY34" s="351"/>
      <c r="DB34" s="354"/>
      <c r="DC34" s="358"/>
      <c r="DD34" s="1379"/>
      <c r="DE34" s="1380"/>
      <c r="DF34" s="386"/>
      <c r="DG34" s="288"/>
      <c r="DH34" s="383"/>
      <c r="DI34" s="386"/>
      <c r="DJ34" s="288"/>
      <c r="DK34" s="383"/>
      <c r="DL34" s="288"/>
      <c r="DM34" s="288"/>
      <c r="DN34" s="383"/>
      <c r="DO34" s="288"/>
      <c r="DP34" s="288"/>
      <c r="DQ34" s="383"/>
      <c r="DR34" s="288"/>
      <c r="DS34" s="288"/>
      <c r="DT34" s="383"/>
      <c r="DU34" s="288"/>
      <c r="DV34" s="288"/>
      <c r="DW34" s="388"/>
      <c r="DX34" s="288"/>
      <c r="DY34" s="288"/>
      <c r="DZ34" s="383"/>
      <c r="EA34" s="288"/>
      <c r="EB34" s="288"/>
      <c r="EC34" s="383"/>
      <c r="ED34" s="288"/>
      <c r="EE34" s="288"/>
      <c r="EF34" s="389"/>
      <c r="EG34" s="360"/>
      <c r="EH34" s="354"/>
    </row>
    <row r="35" spans="1:138" ht="5.25" customHeight="1">
      <c r="A35" s="351"/>
      <c r="B35" s="358"/>
      <c r="C35" s="1366" t="s">
        <v>453</v>
      </c>
      <c r="D35" s="1367"/>
      <c r="E35" s="379"/>
      <c r="F35" s="380"/>
      <c r="G35" s="381"/>
      <c r="H35" s="379"/>
      <c r="I35" s="380"/>
      <c r="J35" s="381"/>
      <c r="K35" s="380"/>
      <c r="L35" s="380"/>
      <c r="M35" s="381"/>
      <c r="N35" s="380"/>
      <c r="O35" s="380"/>
      <c r="P35" s="381"/>
      <c r="Q35" s="380"/>
      <c r="R35" s="380"/>
      <c r="S35" s="381"/>
      <c r="T35" s="380"/>
      <c r="U35" s="380"/>
      <c r="V35" s="383"/>
      <c r="W35" s="380"/>
      <c r="X35" s="380"/>
      <c r="Y35" s="381"/>
      <c r="Z35" s="380"/>
      <c r="AA35" s="380"/>
      <c r="AB35" s="381"/>
      <c r="AC35" s="380"/>
      <c r="AD35" s="380"/>
      <c r="AE35" s="385"/>
      <c r="AF35" s="360"/>
      <c r="AG35" s="351"/>
      <c r="AJ35" s="353"/>
      <c r="AK35" s="358"/>
      <c r="AL35" s="1366" t="s">
        <v>453</v>
      </c>
      <c r="AM35" s="1367"/>
      <c r="AN35" s="379"/>
      <c r="AO35" s="380"/>
      <c r="AP35" s="381"/>
      <c r="AQ35" s="379"/>
      <c r="AR35" s="380"/>
      <c r="AS35" s="381"/>
      <c r="AT35" s="380"/>
      <c r="AU35" s="380"/>
      <c r="AV35" s="381"/>
      <c r="AW35" s="380"/>
      <c r="AX35" s="380"/>
      <c r="AY35" s="381"/>
      <c r="AZ35" s="380"/>
      <c r="BA35" s="380"/>
      <c r="BB35" s="381"/>
      <c r="BC35" s="380"/>
      <c r="BD35" s="380"/>
      <c r="BE35" s="383"/>
      <c r="BF35" s="380"/>
      <c r="BG35" s="380"/>
      <c r="BH35" s="381"/>
      <c r="BI35" s="380"/>
      <c r="BJ35" s="380"/>
      <c r="BK35" s="381"/>
      <c r="BL35" s="380"/>
      <c r="BM35" s="380"/>
      <c r="BN35" s="385"/>
      <c r="BO35" s="360"/>
      <c r="BP35" s="353"/>
      <c r="BS35" s="351"/>
      <c r="BT35" s="358"/>
      <c r="BU35" s="1366" t="s">
        <v>453</v>
      </c>
      <c r="BV35" s="1367"/>
      <c r="BW35" s="379"/>
      <c r="BX35" s="380"/>
      <c r="BY35" s="381"/>
      <c r="BZ35" s="379"/>
      <c r="CA35" s="380"/>
      <c r="CB35" s="381"/>
      <c r="CC35" s="380"/>
      <c r="CD35" s="380"/>
      <c r="CE35" s="381"/>
      <c r="CF35" s="380"/>
      <c r="CG35" s="380"/>
      <c r="CH35" s="381"/>
      <c r="CI35" s="380"/>
      <c r="CJ35" s="380"/>
      <c r="CK35" s="381"/>
      <c r="CL35" s="380"/>
      <c r="CM35" s="380"/>
      <c r="CN35" s="383"/>
      <c r="CO35" s="380"/>
      <c r="CP35" s="380"/>
      <c r="CQ35" s="381"/>
      <c r="CR35" s="380"/>
      <c r="CS35" s="380"/>
      <c r="CT35" s="381"/>
      <c r="CU35" s="380"/>
      <c r="CV35" s="380"/>
      <c r="CW35" s="385"/>
      <c r="CX35" s="360"/>
      <c r="CY35" s="351"/>
      <c r="DB35" s="354"/>
      <c r="DC35" s="358"/>
      <c r="DD35" s="1366" t="s">
        <v>453</v>
      </c>
      <c r="DE35" s="1367"/>
      <c r="DF35" s="379"/>
      <c r="DG35" s="380"/>
      <c r="DH35" s="381"/>
      <c r="DI35" s="379"/>
      <c r="DJ35" s="380"/>
      <c r="DK35" s="381"/>
      <c r="DL35" s="380"/>
      <c r="DM35" s="380"/>
      <c r="DN35" s="381"/>
      <c r="DO35" s="380"/>
      <c r="DP35" s="380"/>
      <c r="DQ35" s="381"/>
      <c r="DR35" s="380"/>
      <c r="DS35" s="380"/>
      <c r="DT35" s="381"/>
      <c r="DU35" s="380"/>
      <c r="DV35" s="380"/>
      <c r="DW35" s="383"/>
      <c r="DX35" s="380"/>
      <c r="DY35" s="380"/>
      <c r="DZ35" s="381"/>
      <c r="EA35" s="380"/>
      <c r="EB35" s="380"/>
      <c r="EC35" s="381"/>
      <c r="ED35" s="380"/>
      <c r="EE35" s="380"/>
      <c r="EF35" s="385"/>
      <c r="EG35" s="360"/>
      <c r="EH35" s="354"/>
    </row>
    <row r="36" spans="1:138" ht="15" customHeight="1">
      <c r="A36" s="351"/>
      <c r="B36" s="358"/>
      <c r="C36" s="1368"/>
      <c r="D36" s="1369"/>
      <c r="E36" s="386"/>
      <c r="F36" s="310">
        <f>MTDC!N131</f>
        <v>0</v>
      </c>
      <c r="G36" s="383"/>
      <c r="H36" s="386"/>
      <c r="I36" s="287"/>
      <c r="J36" s="383"/>
      <c r="K36" s="288"/>
      <c r="L36" s="287"/>
      <c r="M36" s="383"/>
      <c r="N36" s="288"/>
      <c r="O36" s="287"/>
      <c r="P36" s="383"/>
      <c r="Q36" s="288"/>
      <c r="R36" s="287"/>
      <c r="S36" s="383"/>
      <c r="T36" s="288"/>
      <c r="U36" s="287"/>
      <c r="V36" s="383"/>
      <c r="W36" s="288"/>
      <c r="X36" s="287"/>
      <c r="Y36" s="383"/>
      <c r="Z36" s="288"/>
      <c r="AA36" s="287"/>
      <c r="AB36" s="383"/>
      <c r="AC36" s="288"/>
      <c r="AD36" s="287">
        <f>F36+I36+L36+O36+R36+U36+X36+AA36</f>
        <v>0</v>
      </c>
      <c r="AE36" s="385"/>
      <c r="AF36" s="360"/>
      <c r="AG36" s="351"/>
      <c r="AJ36" s="353"/>
      <c r="AK36" s="358"/>
      <c r="AL36" s="1368"/>
      <c r="AM36" s="1369"/>
      <c r="AN36" s="386"/>
      <c r="AO36" s="310">
        <f>MTDC!P131</f>
        <v>0</v>
      </c>
      <c r="AP36" s="383"/>
      <c r="AQ36" s="386"/>
      <c r="AR36" s="287"/>
      <c r="AS36" s="383"/>
      <c r="AT36" s="288"/>
      <c r="AU36" s="287"/>
      <c r="AV36" s="383"/>
      <c r="AW36" s="288"/>
      <c r="AX36" s="287"/>
      <c r="AY36" s="383"/>
      <c r="AZ36" s="288"/>
      <c r="BA36" s="287"/>
      <c r="BB36" s="383"/>
      <c r="BC36" s="288"/>
      <c r="BD36" s="287"/>
      <c r="BE36" s="383"/>
      <c r="BF36" s="288"/>
      <c r="BG36" s="287"/>
      <c r="BH36" s="383"/>
      <c r="BI36" s="288"/>
      <c r="BJ36" s="287"/>
      <c r="BK36" s="383"/>
      <c r="BL36" s="288"/>
      <c r="BM36" s="287">
        <f>AO36+AR36+AU36+AX36+BA36+BD36+BG36+BJ36</f>
        <v>0</v>
      </c>
      <c r="BN36" s="385"/>
      <c r="BO36" s="360"/>
      <c r="BP36" s="353"/>
      <c r="BS36" s="351"/>
      <c r="BT36" s="358"/>
      <c r="BU36" s="1368"/>
      <c r="BV36" s="1369"/>
      <c r="BW36" s="386"/>
      <c r="BX36" s="310">
        <f>MTDC!R131</f>
        <v>0</v>
      </c>
      <c r="BY36" s="383"/>
      <c r="BZ36" s="386"/>
      <c r="CA36" s="287"/>
      <c r="CB36" s="383"/>
      <c r="CC36" s="288"/>
      <c r="CD36" s="287"/>
      <c r="CE36" s="383"/>
      <c r="CF36" s="288"/>
      <c r="CG36" s="287"/>
      <c r="CH36" s="383"/>
      <c r="CI36" s="288"/>
      <c r="CJ36" s="287"/>
      <c r="CK36" s="383"/>
      <c r="CL36" s="288"/>
      <c r="CM36" s="287"/>
      <c r="CN36" s="383"/>
      <c r="CO36" s="288"/>
      <c r="CP36" s="287"/>
      <c r="CQ36" s="383"/>
      <c r="CR36" s="288"/>
      <c r="CS36" s="287"/>
      <c r="CT36" s="383"/>
      <c r="CU36" s="288"/>
      <c r="CV36" s="287">
        <f>BX36+CA36+CD36+CG36+CJ36+CM36+CP36+CS36</f>
        <v>0</v>
      </c>
      <c r="CW36" s="385"/>
      <c r="CX36" s="360"/>
      <c r="CY36" s="351"/>
      <c r="DB36" s="354"/>
      <c r="DC36" s="358"/>
      <c r="DD36" s="1368"/>
      <c r="DE36" s="1369"/>
      <c r="DF36" s="386"/>
      <c r="DG36" s="287">
        <f>F36+AO36+BX36</f>
        <v>0</v>
      </c>
      <c r="DH36" s="383"/>
      <c r="DI36" s="386"/>
      <c r="DJ36" s="287">
        <f>I36+AR36+CA36</f>
        <v>0</v>
      </c>
      <c r="DK36" s="383"/>
      <c r="DL36" s="288"/>
      <c r="DM36" s="287">
        <f>L36+AU36+CD36</f>
        <v>0</v>
      </c>
      <c r="DN36" s="383"/>
      <c r="DO36" s="288"/>
      <c r="DP36" s="287">
        <f>O36+AX36+CG36</f>
        <v>0</v>
      </c>
      <c r="DQ36" s="383"/>
      <c r="DR36" s="288"/>
      <c r="DS36" s="287">
        <f>R36+BA36+CJ36</f>
        <v>0</v>
      </c>
      <c r="DT36" s="383"/>
      <c r="DU36" s="288"/>
      <c r="DV36" s="287">
        <f>U36+BD36+CM36</f>
        <v>0</v>
      </c>
      <c r="DW36" s="383"/>
      <c r="DX36" s="288"/>
      <c r="DY36" s="287">
        <f>X36+BG36+CP36</f>
        <v>0</v>
      </c>
      <c r="DZ36" s="383"/>
      <c r="EA36" s="288"/>
      <c r="EB36" s="287">
        <f>AA36+BJ36+CS36</f>
        <v>0</v>
      </c>
      <c r="EC36" s="383"/>
      <c r="ED36" s="288"/>
      <c r="EE36" s="287">
        <f>DG36+DJ36+DM36+DP36+DS36+DV36+DY36+EB36</f>
        <v>0</v>
      </c>
      <c r="EF36" s="385"/>
      <c r="EG36" s="360"/>
      <c r="EH36" s="354"/>
    </row>
    <row r="37" spans="1:138" ht="5.25" customHeight="1">
      <c r="A37" s="351"/>
      <c r="B37" s="358"/>
      <c r="C37" s="1370"/>
      <c r="D37" s="1371"/>
      <c r="E37" s="386"/>
      <c r="F37" s="288"/>
      <c r="G37" s="383"/>
      <c r="H37" s="386"/>
      <c r="I37" s="288"/>
      <c r="J37" s="383"/>
      <c r="K37" s="288"/>
      <c r="L37" s="288"/>
      <c r="M37" s="383"/>
      <c r="N37" s="288"/>
      <c r="O37" s="288"/>
      <c r="P37" s="383"/>
      <c r="Q37" s="288"/>
      <c r="R37" s="382"/>
      <c r="S37" s="383"/>
      <c r="T37" s="288"/>
      <c r="U37" s="288"/>
      <c r="V37" s="388"/>
      <c r="W37" s="288"/>
      <c r="X37" s="288"/>
      <c r="Y37" s="383"/>
      <c r="Z37" s="288"/>
      <c r="AA37" s="382"/>
      <c r="AB37" s="383"/>
      <c r="AC37" s="288"/>
      <c r="AD37" s="288"/>
      <c r="AE37" s="389"/>
      <c r="AF37" s="360"/>
      <c r="AG37" s="351"/>
      <c r="AJ37" s="353"/>
      <c r="AK37" s="358"/>
      <c r="AL37" s="1370"/>
      <c r="AM37" s="1371"/>
      <c r="AN37" s="386"/>
      <c r="AO37" s="288"/>
      <c r="AP37" s="383"/>
      <c r="AQ37" s="386"/>
      <c r="AR37" s="288"/>
      <c r="AS37" s="383"/>
      <c r="AT37" s="288"/>
      <c r="AU37" s="288"/>
      <c r="AV37" s="383"/>
      <c r="AW37" s="288"/>
      <c r="AX37" s="288"/>
      <c r="AY37" s="383"/>
      <c r="AZ37" s="288"/>
      <c r="BA37" s="382"/>
      <c r="BB37" s="383"/>
      <c r="BC37" s="288"/>
      <c r="BD37" s="288"/>
      <c r="BE37" s="388"/>
      <c r="BF37" s="288"/>
      <c r="BG37" s="288"/>
      <c r="BH37" s="383"/>
      <c r="BI37" s="288"/>
      <c r="BJ37" s="382"/>
      <c r="BK37" s="383"/>
      <c r="BL37" s="288"/>
      <c r="BM37" s="288"/>
      <c r="BN37" s="389"/>
      <c r="BO37" s="360"/>
      <c r="BP37" s="353"/>
      <c r="BS37" s="351"/>
      <c r="BT37" s="358"/>
      <c r="BU37" s="1370"/>
      <c r="BV37" s="1371"/>
      <c r="BW37" s="386"/>
      <c r="BX37" s="288"/>
      <c r="BY37" s="383"/>
      <c r="BZ37" s="386"/>
      <c r="CA37" s="288"/>
      <c r="CB37" s="383"/>
      <c r="CC37" s="288"/>
      <c r="CD37" s="288"/>
      <c r="CE37" s="383"/>
      <c r="CF37" s="288"/>
      <c r="CG37" s="288"/>
      <c r="CH37" s="383"/>
      <c r="CI37" s="288"/>
      <c r="CJ37" s="382"/>
      <c r="CK37" s="383"/>
      <c r="CL37" s="288"/>
      <c r="CM37" s="288"/>
      <c r="CN37" s="388"/>
      <c r="CO37" s="288"/>
      <c r="CP37" s="288"/>
      <c r="CQ37" s="383"/>
      <c r="CR37" s="288"/>
      <c r="CS37" s="382"/>
      <c r="CT37" s="383"/>
      <c r="CU37" s="288"/>
      <c r="CV37" s="288"/>
      <c r="CW37" s="389"/>
      <c r="CX37" s="360"/>
      <c r="CY37" s="351"/>
      <c r="DB37" s="354"/>
      <c r="DC37" s="358"/>
      <c r="DD37" s="1370"/>
      <c r="DE37" s="1371"/>
      <c r="DF37" s="386"/>
      <c r="DG37" s="288"/>
      <c r="DH37" s="383"/>
      <c r="DI37" s="386"/>
      <c r="DJ37" s="288"/>
      <c r="DK37" s="383"/>
      <c r="DL37" s="288"/>
      <c r="DM37" s="288"/>
      <c r="DN37" s="383"/>
      <c r="DO37" s="288"/>
      <c r="DP37" s="288"/>
      <c r="DQ37" s="383"/>
      <c r="DR37" s="288"/>
      <c r="DS37" s="382"/>
      <c r="DT37" s="383"/>
      <c r="DU37" s="288"/>
      <c r="DV37" s="288"/>
      <c r="DW37" s="388"/>
      <c r="DX37" s="288"/>
      <c r="DY37" s="288"/>
      <c r="DZ37" s="383"/>
      <c r="EA37" s="288"/>
      <c r="EB37" s="382"/>
      <c r="EC37" s="383"/>
      <c r="ED37" s="288"/>
      <c r="EE37" s="288"/>
      <c r="EF37" s="389"/>
      <c r="EG37" s="360"/>
      <c r="EH37" s="354"/>
    </row>
    <row r="38" spans="1:138" ht="5.25" customHeight="1">
      <c r="A38" s="351"/>
      <c r="B38" s="358"/>
      <c r="C38" s="1366" t="s">
        <v>454</v>
      </c>
      <c r="D38" s="1367"/>
      <c r="E38" s="379"/>
      <c r="F38" s="380"/>
      <c r="G38" s="381"/>
      <c r="H38" s="379"/>
      <c r="I38" s="380"/>
      <c r="J38" s="381"/>
      <c r="K38" s="380"/>
      <c r="L38" s="380"/>
      <c r="M38" s="381"/>
      <c r="N38" s="380"/>
      <c r="O38" s="380"/>
      <c r="P38" s="381"/>
      <c r="Q38" s="380"/>
      <c r="R38" s="382"/>
      <c r="S38" s="381"/>
      <c r="T38" s="380"/>
      <c r="U38" s="380"/>
      <c r="V38" s="383"/>
      <c r="W38" s="380"/>
      <c r="X38" s="380"/>
      <c r="Y38" s="381"/>
      <c r="Z38" s="380"/>
      <c r="AA38" s="382"/>
      <c r="AB38" s="381"/>
      <c r="AC38" s="380"/>
      <c r="AD38" s="380"/>
      <c r="AE38" s="385"/>
      <c r="AF38" s="360"/>
      <c r="AG38" s="351"/>
      <c r="AJ38" s="353"/>
      <c r="AK38" s="358"/>
      <c r="AL38" s="1366" t="s">
        <v>454</v>
      </c>
      <c r="AM38" s="1367"/>
      <c r="AN38" s="379"/>
      <c r="AO38" s="380"/>
      <c r="AP38" s="381"/>
      <c r="AQ38" s="379"/>
      <c r="AR38" s="380"/>
      <c r="AS38" s="381"/>
      <c r="AT38" s="380"/>
      <c r="AU38" s="380"/>
      <c r="AV38" s="381"/>
      <c r="AW38" s="380"/>
      <c r="AX38" s="380"/>
      <c r="AY38" s="381"/>
      <c r="AZ38" s="380"/>
      <c r="BA38" s="382"/>
      <c r="BB38" s="381"/>
      <c r="BC38" s="380"/>
      <c r="BD38" s="380"/>
      <c r="BE38" s="383"/>
      <c r="BF38" s="380"/>
      <c r="BG38" s="380"/>
      <c r="BH38" s="381"/>
      <c r="BI38" s="380"/>
      <c r="BJ38" s="382"/>
      <c r="BK38" s="381"/>
      <c r="BL38" s="380"/>
      <c r="BM38" s="380"/>
      <c r="BN38" s="385"/>
      <c r="BO38" s="360"/>
      <c r="BP38" s="353"/>
      <c r="BS38" s="351"/>
      <c r="BT38" s="358"/>
      <c r="BU38" s="1366" t="s">
        <v>454</v>
      </c>
      <c r="BV38" s="1367"/>
      <c r="BW38" s="379"/>
      <c r="BX38" s="380"/>
      <c r="BY38" s="381"/>
      <c r="BZ38" s="379"/>
      <c r="CA38" s="380"/>
      <c r="CB38" s="381"/>
      <c r="CC38" s="380"/>
      <c r="CD38" s="380"/>
      <c r="CE38" s="381"/>
      <c r="CF38" s="380"/>
      <c r="CG38" s="380"/>
      <c r="CH38" s="381"/>
      <c r="CI38" s="380"/>
      <c r="CJ38" s="382"/>
      <c r="CK38" s="381"/>
      <c r="CL38" s="380"/>
      <c r="CM38" s="380"/>
      <c r="CN38" s="383"/>
      <c r="CO38" s="380"/>
      <c r="CP38" s="380"/>
      <c r="CQ38" s="381"/>
      <c r="CR38" s="380"/>
      <c r="CS38" s="382"/>
      <c r="CT38" s="381"/>
      <c r="CU38" s="380"/>
      <c r="CV38" s="380"/>
      <c r="CW38" s="385"/>
      <c r="CX38" s="360"/>
      <c r="CY38" s="351"/>
      <c r="DB38" s="354"/>
      <c r="DC38" s="358"/>
      <c r="DD38" s="1366" t="s">
        <v>454</v>
      </c>
      <c r="DE38" s="1367"/>
      <c r="DF38" s="379"/>
      <c r="DG38" s="380"/>
      <c r="DH38" s="381"/>
      <c r="DI38" s="379"/>
      <c r="DJ38" s="380"/>
      <c r="DK38" s="381"/>
      <c r="DL38" s="380"/>
      <c r="DM38" s="380"/>
      <c r="DN38" s="381"/>
      <c r="DO38" s="380"/>
      <c r="DP38" s="380"/>
      <c r="DQ38" s="381"/>
      <c r="DR38" s="380"/>
      <c r="DS38" s="382"/>
      <c r="DT38" s="381"/>
      <c r="DU38" s="380"/>
      <c r="DV38" s="380"/>
      <c r="DW38" s="383"/>
      <c r="DX38" s="380"/>
      <c r="DY38" s="380"/>
      <c r="DZ38" s="381"/>
      <c r="EA38" s="380"/>
      <c r="EB38" s="382"/>
      <c r="EC38" s="381"/>
      <c r="ED38" s="380"/>
      <c r="EE38" s="380"/>
      <c r="EF38" s="385"/>
      <c r="EG38" s="360"/>
      <c r="EH38" s="354"/>
    </row>
    <row r="39" spans="1:138" ht="15" customHeight="1">
      <c r="A39" s="351"/>
      <c r="B39" s="358"/>
      <c r="C39" s="1368"/>
      <c r="D39" s="1369"/>
      <c r="E39" s="386"/>
      <c r="F39" s="310">
        <f>MTDC!N121+MTDC!N160</f>
        <v>0</v>
      </c>
      <c r="G39" s="383"/>
      <c r="H39" s="386"/>
      <c r="I39" s="287"/>
      <c r="J39" s="383"/>
      <c r="K39" s="288"/>
      <c r="L39" s="287"/>
      <c r="M39" s="383"/>
      <c r="N39" s="288"/>
      <c r="O39" s="287"/>
      <c r="P39" s="383"/>
      <c r="Q39" s="288"/>
      <c r="R39" s="287"/>
      <c r="S39" s="383"/>
      <c r="T39" s="288"/>
      <c r="U39" s="287"/>
      <c r="V39" s="383"/>
      <c r="W39" s="288"/>
      <c r="X39" s="287"/>
      <c r="Y39" s="383"/>
      <c r="Z39" s="288"/>
      <c r="AA39" s="287"/>
      <c r="AB39" s="383"/>
      <c r="AC39" s="288"/>
      <c r="AD39" s="287">
        <f>F39+I39+L39+O39+R39+U39+X39+AA39</f>
        <v>0</v>
      </c>
      <c r="AE39" s="385"/>
      <c r="AF39" s="360"/>
      <c r="AG39" s="351"/>
      <c r="AJ39" s="353"/>
      <c r="AK39" s="358"/>
      <c r="AL39" s="1368"/>
      <c r="AM39" s="1369"/>
      <c r="AN39" s="386"/>
      <c r="AO39" s="310">
        <f>MTDC!P121+MTDC!P160</f>
        <v>0</v>
      </c>
      <c r="AP39" s="383"/>
      <c r="AQ39" s="386"/>
      <c r="AR39" s="287"/>
      <c r="AS39" s="383"/>
      <c r="AT39" s="288"/>
      <c r="AU39" s="287"/>
      <c r="AV39" s="383"/>
      <c r="AW39" s="288"/>
      <c r="AX39" s="287"/>
      <c r="AY39" s="383"/>
      <c r="AZ39" s="288"/>
      <c r="BA39" s="287"/>
      <c r="BB39" s="383"/>
      <c r="BC39" s="288"/>
      <c r="BD39" s="287"/>
      <c r="BE39" s="383"/>
      <c r="BF39" s="288"/>
      <c r="BG39" s="287"/>
      <c r="BH39" s="383"/>
      <c r="BI39" s="288"/>
      <c r="BJ39" s="287"/>
      <c r="BK39" s="383"/>
      <c r="BL39" s="288"/>
      <c r="BM39" s="287">
        <f>AO39+AR39+AU39+AX39+BA39+BD39+BG39+BJ39</f>
        <v>0</v>
      </c>
      <c r="BN39" s="385"/>
      <c r="BO39" s="360"/>
      <c r="BP39" s="353"/>
      <c r="BS39" s="351"/>
      <c r="BT39" s="358"/>
      <c r="BU39" s="1368"/>
      <c r="BV39" s="1369"/>
      <c r="BW39" s="386"/>
      <c r="BX39" s="310">
        <f>MTDC!R121+MTDC!R160</f>
        <v>0</v>
      </c>
      <c r="BY39" s="383"/>
      <c r="BZ39" s="386"/>
      <c r="CA39" s="287"/>
      <c r="CB39" s="383"/>
      <c r="CC39" s="288"/>
      <c r="CD39" s="287"/>
      <c r="CE39" s="383"/>
      <c r="CF39" s="288"/>
      <c r="CG39" s="287"/>
      <c r="CH39" s="383"/>
      <c r="CI39" s="288"/>
      <c r="CJ39" s="287"/>
      <c r="CK39" s="383"/>
      <c r="CL39" s="288"/>
      <c r="CM39" s="287"/>
      <c r="CN39" s="383"/>
      <c r="CO39" s="288"/>
      <c r="CP39" s="287"/>
      <c r="CQ39" s="383"/>
      <c r="CR39" s="288"/>
      <c r="CS39" s="287"/>
      <c r="CT39" s="383"/>
      <c r="CU39" s="288"/>
      <c r="CV39" s="287">
        <f>BX39+CA39+CD39+CG39+CJ39+CM39+CP39+CS39</f>
        <v>0</v>
      </c>
      <c r="CW39" s="385"/>
      <c r="CX39" s="360"/>
      <c r="CY39" s="351"/>
      <c r="DB39" s="354"/>
      <c r="DC39" s="358"/>
      <c r="DD39" s="1368"/>
      <c r="DE39" s="1369"/>
      <c r="DF39" s="386"/>
      <c r="DG39" s="287">
        <f>F39+AO39+BX39</f>
        <v>0</v>
      </c>
      <c r="DH39" s="383"/>
      <c r="DI39" s="386"/>
      <c r="DJ39" s="287">
        <f>I39+AR39+CA39</f>
        <v>0</v>
      </c>
      <c r="DK39" s="383"/>
      <c r="DL39" s="288"/>
      <c r="DM39" s="287">
        <f>L39+AU39+CD39</f>
        <v>0</v>
      </c>
      <c r="DN39" s="383"/>
      <c r="DO39" s="288"/>
      <c r="DP39" s="287">
        <f>O39+AX39+CG39</f>
        <v>0</v>
      </c>
      <c r="DQ39" s="383"/>
      <c r="DR39" s="288"/>
      <c r="DS39" s="287">
        <f>R39+BA39+CJ39</f>
        <v>0</v>
      </c>
      <c r="DT39" s="383"/>
      <c r="DU39" s="288"/>
      <c r="DV39" s="287">
        <f>U39+BD39+CM39</f>
        <v>0</v>
      </c>
      <c r="DW39" s="383"/>
      <c r="DX39" s="288"/>
      <c r="DY39" s="287">
        <f>X39+BG39+CP39</f>
        <v>0</v>
      </c>
      <c r="DZ39" s="383"/>
      <c r="EA39" s="288"/>
      <c r="EB39" s="287">
        <f>AA39+BJ39+CS39</f>
        <v>0</v>
      </c>
      <c r="EC39" s="383"/>
      <c r="ED39" s="288"/>
      <c r="EE39" s="287">
        <f>DG39+DJ39+DM39+DP39+DS39+DV39+DY39+EB39</f>
        <v>0</v>
      </c>
      <c r="EF39" s="385"/>
      <c r="EG39" s="360"/>
      <c r="EH39" s="354"/>
    </row>
    <row r="40" spans="1:138" ht="5.25" customHeight="1">
      <c r="A40" s="351"/>
      <c r="B40" s="358"/>
      <c r="C40" s="1370"/>
      <c r="D40" s="1371"/>
      <c r="E40" s="386"/>
      <c r="F40" s="288"/>
      <c r="G40" s="383"/>
      <c r="H40" s="386"/>
      <c r="I40" s="288"/>
      <c r="J40" s="383"/>
      <c r="K40" s="288"/>
      <c r="L40" s="288"/>
      <c r="M40" s="383"/>
      <c r="N40" s="288"/>
      <c r="O40" s="288"/>
      <c r="P40" s="383"/>
      <c r="Q40" s="288"/>
      <c r="R40" s="288"/>
      <c r="S40" s="383"/>
      <c r="T40" s="288"/>
      <c r="U40" s="288"/>
      <c r="V40" s="388"/>
      <c r="W40" s="288"/>
      <c r="X40" s="288"/>
      <c r="Y40" s="383"/>
      <c r="Z40" s="288"/>
      <c r="AA40" s="288"/>
      <c r="AB40" s="383"/>
      <c r="AC40" s="288"/>
      <c r="AD40" s="288"/>
      <c r="AE40" s="389"/>
      <c r="AF40" s="360"/>
      <c r="AG40" s="351"/>
      <c r="AJ40" s="353"/>
      <c r="AK40" s="358"/>
      <c r="AL40" s="1370"/>
      <c r="AM40" s="1371"/>
      <c r="AN40" s="386"/>
      <c r="AO40" s="288"/>
      <c r="AP40" s="383"/>
      <c r="AQ40" s="386"/>
      <c r="AR40" s="288"/>
      <c r="AS40" s="383"/>
      <c r="AT40" s="288"/>
      <c r="AU40" s="288"/>
      <c r="AV40" s="383"/>
      <c r="AW40" s="288"/>
      <c r="AX40" s="288"/>
      <c r="AY40" s="383"/>
      <c r="AZ40" s="288"/>
      <c r="BA40" s="288"/>
      <c r="BB40" s="383"/>
      <c r="BC40" s="288"/>
      <c r="BD40" s="288"/>
      <c r="BE40" s="388"/>
      <c r="BF40" s="288"/>
      <c r="BG40" s="288"/>
      <c r="BH40" s="383"/>
      <c r="BI40" s="288"/>
      <c r="BJ40" s="288"/>
      <c r="BK40" s="383"/>
      <c r="BL40" s="288"/>
      <c r="BM40" s="288"/>
      <c r="BN40" s="389"/>
      <c r="BO40" s="360"/>
      <c r="BP40" s="353"/>
      <c r="BS40" s="351"/>
      <c r="BT40" s="358"/>
      <c r="BU40" s="1370"/>
      <c r="BV40" s="1371"/>
      <c r="BW40" s="386"/>
      <c r="BX40" s="288"/>
      <c r="BY40" s="383"/>
      <c r="BZ40" s="386"/>
      <c r="CA40" s="288"/>
      <c r="CB40" s="383"/>
      <c r="CC40" s="288"/>
      <c r="CD40" s="288"/>
      <c r="CE40" s="383"/>
      <c r="CF40" s="288"/>
      <c r="CG40" s="288"/>
      <c r="CH40" s="383"/>
      <c r="CI40" s="288"/>
      <c r="CJ40" s="288"/>
      <c r="CK40" s="383"/>
      <c r="CL40" s="288"/>
      <c r="CM40" s="288"/>
      <c r="CN40" s="388"/>
      <c r="CO40" s="288"/>
      <c r="CP40" s="288"/>
      <c r="CQ40" s="383"/>
      <c r="CR40" s="288"/>
      <c r="CS40" s="288"/>
      <c r="CT40" s="383"/>
      <c r="CU40" s="288"/>
      <c r="CV40" s="288"/>
      <c r="CW40" s="389"/>
      <c r="CX40" s="360"/>
      <c r="CY40" s="351"/>
      <c r="DB40" s="354"/>
      <c r="DC40" s="358"/>
      <c r="DD40" s="1370"/>
      <c r="DE40" s="1371"/>
      <c r="DF40" s="386"/>
      <c r="DG40" s="288"/>
      <c r="DH40" s="383"/>
      <c r="DI40" s="386"/>
      <c r="DJ40" s="288"/>
      <c r="DK40" s="383"/>
      <c r="DL40" s="288"/>
      <c r="DM40" s="288"/>
      <c r="DN40" s="383"/>
      <c r="DO40" s="288"/>
      <c r="DP40" s="288"/>
      <c r="DQ40" s="383"/>
      <c r="DR40" s="288"/>
      <c r="DS40" s="288"/>
      <c r="DT40" s="383"/>
      <c r="DU40" s="288"/>
      <c r="DV40" s="288"/>
      <c r="DW40" s="388"/>
      <c r="DX40" s="288"/>
      <c r="DY40" s="288"/>
      <c r="DZ40" s="383"/>
      <c r="EA40" s="288"/>
      <c r="EB40" s="288"/>
      <c r="EC40" s="383"/>
      <c r="ED40" s="288"/>
      <c r="EE40" s="288"/>
      <c r="EF40" s="389"/>
      <c r="EG40" s="360"/>
      <c r="EH40" s="354"/>
    </row>
    <row r="41" spans="1:138" ht="5.25" customHeight="1">
      <c r="A41" s="351"/>
      <c r="B41" s="358"/>
      <c r="C41" s="1366" t="s">
        <v>455</v>
      </c>
      <c r="D41" s="1367"/>
      <c r="E41" s="379"/>
      <c r="F41" s="380"/>
      <c r="G41" s="381"/>
      <c r="H41" s="379"/>
      <c r="I41" s="380"/>
      <c r="J41" s="381"/>
      <c r="K41" s="380"/>
      <c r="L41" s="380"/>
      <c r="M41" s="381"/>
      <c r="N41" s="380"/>
      <c r="O41" s="380"/>
      <c r="P41" s="381"/>
      <c r="Q41" s="380"/>
      <c r="R41" s="380"/>
      <c r="S41" s="381"/>
      <c r="T41" s="380"/>
      <c r="U41" s="380"/>
      <c r="V41" s="383"/>
      <c r="W41" s="380"/>
      <c r="X41" s="380"/>
      <c r="Y41" s="381"/>
      <c r="Z41" s="380"/>
      <c r="AA41" s="380"/>
      <c r="AB41" s="381"/>
      <c r="AC41" s="380"/>
      <c r="AD41" s="380"/>
      <c r="AE41" s="385"/>
      <c r="AF41" s="360"/>
      <c r="AG41" s="351"/>
      <c r="AJ41" s="353"/>
      <c r="AK41" s="358"/>
      <c r="AL41" s="1366" t="s">
        <v>455</v>
      </c>
      <c r="AM41" s="1367"/>
      <c r="AN41" s="379"/>
      <c r="AO41" s="380"/>
      <c r="AP41" s="381"/>
      <c r="AQ41" s="379"/>
      <c r="AR41" s="380"/>
      <c r="AS41" s="381"/>
      <c r="AT41" s="380"/>
      <c r="AU41" s="380"/>
      <c r="AV41" s="381"/>
      <c r="AW41" s="380"/>
      <c r="AX41" s="380"/>
      <c r="AY41" s="381"/>
      <c r="AZ41" s="380"/>
      <c r="BA41" s="380"/>
      <c r="BB41" s="381"/>
      <c r="BC41" s="380"/>
      <c r="BD41" s="380"/>
      <c r="BE41" s="383"/>
      <c r="BF41" s="380"/>
      <c r="BG41" s="380"/>
      <c r="BH41" s="381"/>
      <c r="BI41" s="380"/>
      <c r="BJ41" s="380"/>
      <c r="BK41" s="381"/>
      <c r="BL41" s="380"/>
      <c r="BM41" s="380"/>
      <c r="BN41" s="385"/>
      <c r="BO41" s="360"/>
      <c r="BP41" s="353"/>
      <c r="BS41" s="351"/>
      <c r="BT41" s="358"/>
      <c r="BU41" s="1366" t="s">
        <v>455</v>
      </c>
      <c r="BV41" s="1367"/>
      <c r="BW41" s="379"/>
      <c r="BX41" s="380"/>
      <c r="BY41" s="381"/>
      <c r="BZ41" s="379"/>
      <c r="CA41" s="380"/>
      <c r="CB41" s="381"/>
      <c r="CC41" s="380"/>
      <c r="CD41" s="380"/>
      <c r="CE41" s="381"/>
      <c r="CF41" s="380"/>
      <c r="CG41" s="380"/>
      <c r="CH41" s="381"/>
      <c r="CI41" s="380"/>
      <c r="CJ41" s="380"/>
      <c r="CK41" s="381"/>
      <c r="CL41" s="380"/>
      <c r="CM41" s="380"/>
      <c r="CN41" s="383"/>
      <c r="CO41" s="380"/>
      <c r="CP41" s="380"/>
      <c r="CQ41" s="381"/>
      <c r="CR41" s="380"/>
      <c r="CS41" s="380"/>
      <c r="CT41" s="381"/>
      <c r="CU41" s="380"/>
      <c r="CV41" s="380"/>
      <c r="CW41" s="385"/>
      <c r="CX41" s="360"/>
      <c r="CY41" s="351"/>
      <c r="DB41" s="354"/>
      <c r="DC41" s="358"/>
      <c r="DD41" s="1366" t="s">
        <v>455</v>
      </c>
      <c r="DE41" s="1367"/>
      <c r="DF41" s="379"/>
      <c r="DG41" s="380"/>
      <c r="DH41" s="381"/>
      <c r="DI41" s="379"/>
      <c r="DJ41" s="380"/>
      <c r="DK41" s="381"/>
      <c r="DL41" s="380"/>
      <c r="DM41" s="380"/>
      <c r="DN41" s="381"/>
      <c r="DO41" s="380"/>
      <c r="DP41" s="380"/>
      <c r="DQ41" s="381"/>
      <c r="DR41" s="380"/>
      <c r="DS41" s="380"/>
      <c r="DT41" s="381"/>
      <c r="DU41" s="380"/>
      <c r="DV41" s="380"/>
      <c r="DW41" s="383"/>
      <c r="DX41" s="380"/>
      <c r="DY41" s="380"/>
      <c r="DZ41" s="381"/>
      <c r="EA41" s="380"/>
      <c r="EB41" s="380"/>
      <c r="EC41" s="381"/>
      <c r="ED41" s="380"/>
      <c r="EE41" s="380"/>
      <c r="EF41" s="385"/>
      <c r="EG41" s="360"/>
      <c r="EH41" s="354"/>
    </row>
    <row r="42" spans="1:138" ht="15" customHeight="1">
      <c r="A42" s="351"/>
      <c r="B42" s="358"/>
      <c r="C42" s="1368"/>
      <c r="D42" s="1369"/>
      <c r="E42" s="386"/>
      <c r="F42" s="287"/>
      <c r="G42" s="383"/>
      <c r="H42" s="386"/>
      <c r="I42" s="287"/>
      <c r="J42" s="383"/>
      <c r="K42" s="288"/>
      <c r="L42" s="287"/>
      <c r="M42" s="383"/>
      <c r="N42" s="288"/>
      <c r="O42" s="287"/>
      <c r="P42" s="383"/>
      <c r="Q42" s="288"/>
      <c r="R42" s="287"/>
      <c r="S42" s="383"/>
      <c r="T42" s="288"/>
      <c r="U42" s="287"/>
      <c r="V42" s="383"/>
      <c r="W42" s="288"/>
      <c r="X42" s="287"/>
      <c r="Y42" s="383"/>
      <c r="Z42" s="288"/>
      <c r="AA42" s="287"/>
      <c r="AB42" s="383"/>
      <c r="AC42" s="288"/>
      <c r="AD42" s="287">
        <f>F42+I42+L42+O42+R42+U42+X42+AA42</f>
        <v>0</v>
      </c>
      <c r="AE42" s="385"/>
      <c r="AF42" s="360"/>
      <c r="AG42" s="351"/>
      <c r="AJ42" s="353"/>
      <c r="AK42" s="358"/>
      <c r="AL42" s="1368"/>
      <c r="AM42" s="1369"/>
      <c r="AN42" s="386"/>
      <c r="AO42" s="287"/>
      <c r="AP42" s="383"/>
      <c r="AQ42" s="386"/>
      <c r="AR42" s="287"/>
      <c r="AS42" s="383"/>
      <c r="AT42" s="288"/>
      <c r="AU42" s="287"/>
      <c r="AV42" s="383"/>
      <c r="AW42" s="288"/>
      <c r="AX42" s="287"/>
      <c r="AY42" s="383"/>
      <c r="AZ42" s="288"/>
      <c r="BA42" s="287"/>
      <c r="BB42" s="383"/>
      <c r="BC42" s="288"/>
      <c r="BD42" s="287"/>
      <c r="BE42" s="383"/>
      <c r="BF42" s="288"/>
      <c r="BG42" s="287"/>
      <c r="BH42" s="383"/>
      <c r="BI42" s="288"/>
      <c r="BJ42" s="287"/>
      <c r="BK42" s="383"/>
      <c r="BL42" s="288"/>
      <c r="BM42" s="287">
        <f>AO42+AR42+AU42+AX42+BA42+BD42+BG42+BJ42</f>
        <v>0</v>
      </c>
      <c r="BN42" s="385"/>
      <c r="BO42" s="360"/>
      <c r="BP42" s="353"/>
      <c r="BS42" s="351"/>
      <c r="BT42" s="358"/>
      <c r="BU42" s="1368"/>
      <c r="BV42" s="1369"/>
      <c r="BW42" s="386"/>
      <c r="BX42" s="287"/>
      <c r="BY42" s="383"/>
      <c r="BZ42" s="386"/>
      <c r="CA42" s="287"/>
      <c r="CB42" s="383"/>
      <c r="CC42" s="288"/>
      <c r="CD42" s="287"/>
      <c r="CE42" s="383"/>
      <c r="CF42" s="288"/>
      <c r="CG42" s="287"/>
      <c r="CH42" s="383"/>
      <c r="CI42" s="288"/>
      <c r="CJ42" s="287"/>
      <c r="CK42" s="383"/>
      <c r="CL42" s="288"/>
      <c r="CM42" s="287"/>
      <c r="CN42" s="383"/>
      <c r="CO42" s="288"/>
      <c r="CP42" s="287"/>
      <c r="CQ42" s="383"/>
      <c r="CR42" s="288"/>
      <c r="CS42" s="287"/>
      <c r="CT42" s="383"/>
      <c r="CU42" s="288"/>
      <c r="CV42" s="287">
        <f>BX42+CA42+CD42+CG42+CJ42+CM42+CP42+CS42</f>
        <v>0</v>
      </c>
      <c r="CW42" s="385"/>
      <c r="CX42" s="360"/>
      <c r="CY42" s="351"/>
      <c r="DB42" s="354"/>
      <c r="DC42" s="358"/>
      <c r="DD42" s="1368"/>
      <c r="DE42" s="1369"/>
      <c r="DF42" s="386"/>
      <c r="DG42" s="287">
        <f>F42+AO42+BX42</f>
        <v>0</v>
      </c>
      <c r="DH42" s="383"/>
      <c r="DI42" s="386"/>
      <c r="DJ42" s="287">
        <f>I42+AR42+CA42</f>
        <v>0</v>
      </c>
      <c r="DK42" s="383"/>
      <c r="DL42" s="288"/>
      <c r="DM42" s="287">
        <f>L42+AU42+CD42</f>
        <v>0</v>
      </c>
      <c r="DN42" s="383"/>
      <c r="DO42" s="288"/>
      <c r="DP42" s="287">
        <f>O42+AX42+CG42</f>
        <v>0</v>
      </c>
      <c r="DQ42" s="383"/>
      <c r="DR42" s="288"/>
      <c r="DS42" s="287">
        <f>R42+BA42+CJ42</f>
        <v>0</v>
      </c>
      <c r="DT42" s="383"/>
      <c r="DU42" s="288"/>
      <c r="DV42" s="287">
        <f>U42+BD42+CM42</f>
        <v>0</v>
      </c>
      <c r="DW42" s="383"/>
      <c r="DX42" s="288"/>
      <c r="DY42" s="287">
        <f>X42+BG42+CP42</f>
        <v>0</v>
      </c>
      <c r="DZ42" s="383"/>
      <c r="EA42" s="288"/>
      <c r="EB42" s="287">
        <f>AA42+BJ42+CS42</f>
        <v>0</v>
      </c>
      <c r="EC42" s="383"/>
      <c r="ED42" s="288"/>
      <c r="EE42" s="287">
        <f>DG42+DJ42+DM42+DP42+DS42+DV42+DY42+EB42</f>
        <v>0</v>
      </c>
      <c r="EF42" s="385"/>
      <c r="EG42" s="360"/>
      <c r="EH42" s="354"/>
    </row>
    <row r="43" spans="1:138" ht="5.25" customHeight="1">
      <c r="A43" s="351"/>
      <c r="B43" s="358"/>
      <c r="C43" s="1370"/>
      <c r="D43" s="1371"/>
      <c r="E43" s="386"/>
      <c r="F43" s="288"/>
      <c r="G43" s="383"/>
      <c r="H43" s="386"/>
      <c r="I43" s="288"/>
      <c r="J43" s="383"/>
      <c r="K43" s="288"/>
      <c r="L43" s="288"/>
      <c r="M43" s="383"/>
      <c r="N43" s="288"/>
      <c r="O43" s="288"/>
      <c r="P43" s="383"/>
      <c r="Q43" s="288"/>
      <c r="R43" s="288"/>
      <c r="S43" s="383"/>
      <c r="T43" s="288"/>
      <c r="U43" s="288"/>
      <c r="V43" s="388"/>
      <c r="W43" s="288"/>
      <c r="X43" s="288"/>
      <c r="Y43" s="383"/>
      <c r="Z43" s="288"/>
      <c r="AA43" s="288"/>
      <c r="AB43" s="383"/>
      <c r="AC43" s="288"/>
      <c r="AD43" s="288"/>
      <c r="AE43" s="389"/>
      <c r="AF43" s="360"/>
      <c r="AG43" s="351"/>
      <c r="AJ43" s="353"/>
      <c r="AK43" s="358"/>
      <c r="AL43" s="1370"/>
      <c r="AM43" s="1371"/>
      <c r="AN43" s="386"/>
      <c r="AO43" s="288"/>
      <c r="AP43" s="383"/>
      <c r="AQ43" s="386"/>
      <c r="AR43" s="288"/>
      <c r="AS43" s="383"/>
      <c r="AT43" s="288"/>
      <c r="AU43" s="288"/>
      <c r="AV43" s="383"/>
      <c r="AW43" s="288"/>
      <c r="AX43" s="288"/>
      <c r="AY43" s="383"/>
      <c r="AZ43" s="288"/>
      <c r="BA43" s="288"/>
      <c r="BB43" s="383"/>
      <c r="BC43" s="288"/>
      <c r="BD43" s="288"/>
      <c r="BE43" s="388"/>
      <c r="BF43" s="288"/>
      <c r="BG43" s="288"/>
      <c r="BH43" s="383"/>
      <c r="BI43" s="288"/>
      <c r="BJ43" s="288"/>
      <c r="BK43" s="383"/>
      <c r="BL43" s="288"/>
      <c r="BM43" s="288"/>
      <c r="BN43" s="389"/>
      <c r="BO43" s="360"/>
      <c r="BP43" s="353"/>
      <c r="BS43" s="351"/>
      <c r="BT43" s="358"/>
      <c r="BU43" s="1370"/>
      <c r="BV43" s="1371"/>
      <c r="BW43" s="386"/>
      <c r="BX43" s="288"/>
      <c r="BY43" s="383"/>
      <c r="BZ43" s="386"/>
      <c r="CA43" s="288"/>
      <c r="CB43" s="383"/>
      <c r="CC43" s="288"/>
      <c r="CD43" s="288"/>
      <c r="CE43" s="383"/>
      <c r="CF43" s="288"/>
      <c r="CG43" s="288"/>
      <c r="CH43" s="383"/>
      <c r="CI43" s="288"/>
      <c r="CJ43" s="288"/>
      <c r="CK43" s="383"/>
      <c r="CL43" s="288"/>
      <c r="CM43" s="288"/>
      <c r="CN43" s="388"/>
      <c r="CO43" s="288"/>
      <c r="CP43" s="288"/>
      <c r="CQ43" s="383"/>
      <c r="CR43" s="288"/>
      <c r="CS43" s="288"/>
      <c r="CT43" s="383"/>
      <c r="CU43" s="288"/>
      <c r="CV43" s="288"/>
      <c r="CW43" s="389"/>
      <c r="CX43" s="360"/>
      <c r="CY43" s="351"/>
      <c r="DB43" s="354"/>
      <c r="DC43" s="358"/>
      <c r="DD43" s="1370"/>
      <c r="DE43" s="1371"/>
      <c r="DF43" s="386"/>
      <c r="DG43" s="288"/>
      <c r="DH43" s="383"/>
      <c r="DI43" s="386"/>
      <c r="DJ43" s="288"/>
      <c r="DK43" s="383"/>
      <c r="DL43" s="288"/>
      <c r="DM43" s="288"/>
      <c r="DN43" s="383"/>
      <c r="DO43" s="288"/>
      <c r="DP43" s="288"/>
      <c r="DQ43" s="383"/>
      <c r="DR43" s="288"/>
      <c r="DS43" s="288"/>
      <c r="DT43" s="383"/>
      <c r="DU43" s="288"/>
      <c r="DV43" s="288"/>
      <c r="DW43" s="388"/>
      <c r="DX43" s="288"/>
      <c r="DY43" s="288"/>
      <c r="DZ43" s="383"/>
      <c r="EA43" s="288"/>
      <c r="EB43" s="288"/>
      <c r="EC43" s="383"/>
      <c r="ED43" s="288"/>
      <c r="EE43" s="288"/>
      <c r="EF43" s="389"/>
      <c r="EG43" s="360"/>
      <c r="EH43" s="354"/>
    </row>
    <row r="44" spans="1:138" ht="5.25" customHeight="1">
      <c r="A44" s="351"/>
      <c r="B44" s="358"/>
      <c r="C44" s="1358" t="s">
        <v>605</v>
      </c>
      <c r="D44" s="1359"/>
      <c r="E44" s="379"/>
      <c r="F44" s="380"/>
      <c r="G44" s="381"/>
      <c r="H44" s="379"/>
      <c r="I44" s="380"/>
      <c r="J44" s="381"/>
      <c r="K44" s="380"/>
      <c r="L44" s="380"/>
      <c r="M44" s="381"/>
      <c r="N44" s="380"/>
      <c r="O44" s="380"/>
      <c r="P44" s="381"/>
      <c r="Q44" s="380"/>
      <c r="R44" s="380"/>
      <c r="S44" s="381"/>
      <c r="T44" s="380"/>
      <c r="U44" s="380"/>
      <c r="V44" s="383"/>
      <c r="W44" s="380"/>
      <c r="X44" s="380"/>
      <c r="Y44" s="381"/>
      <c r="Z44" s="380"/>
      <c r="AA44" s="380"/>
      <c r="AB44" s="381"/>
      <c r="AC44" s="380"/>
      <c r="AD44" s="380"/>
      <c r="AE44" s="385"/>
      <c r="AF44" s="360"/>
      <c r="AG44" s="351"/>
      <c r="AJ44" s="353"/>
      <c r="AK44" s="358"/>
      <c r="AL44" s="1358" t="s">
        <v>605</v>
      </c>
      <c r="AM44" s="1359"/>
      <c r="AN44" s="379"/>
      <c r="AO44" s="380"/>
      <c r="AP44" s="381"/>
      <c r="AQ44" s="379"/>
      <c r="AR44" s="380"/>
      <c r="AS44" s="381"/>
      <c r="AT44" s="380"/>
      <c r="AU44" s="380"/>
      <c r="AV44" s="381"/>
      <c r="AW44" s="380"/>
      <c r="AX44" s="380"/>
      <c r="AY44" s="381"/>
      <c r="AZ44" s="380"/>
      <c r="BA44" s="380"/>
      <c r="BB44" s="381"/>
      <c r="BC44" s="380"/>
      <c r="BD44" s="380"/>
      <c r="BE44" s="383"/>
      <c r="BF44" s="380"/>
      <c r="BG44" s="380"/>
      <c r="BH44" s="381"/>
      <c r="BI44" s="380"/>
      <c r="BJ44" s="380"/>
      <c r="BK44" s="381"/>
      <c r="BL44" s="380"/>
      <c r="BM44" s="380"/>
      <c r="BN44" s="385"/>
      <c r="BO44" s="360"/>
      <c r="BP44" s="353"/>
      <c r="BS44" s="351"/>
      <c r="BT44" s="358"/>
      <c r="BU44" s="1358" t="s">
        <v>605</v>
      </c>
      <c r="BV44" s="1359"/>
      <c r="BW44" s="379"/>
      <c r="BX44" s="380"/>
      <c r="BY44" s="381"/>
      <c r="BZ44" s="379"/>
      <c r="CA44" s="380"/>
      <c r="CB44" s="381"/>
      <c r="CC44" s="380"/>
      <c r="CD44" s="380"/>
      <c r="CE44" s="381"/>
      <c r="CF44" s="380"/>
      <c r="CG44" s="380"/>
      <c r="CH44" s="381"/>
      <c r="CI44" s="380"/>
      <c r="CJ44" s="380"/>
      <c r="CK44" s="381"/>
      <c r="CL44" s="380"/>
      <c r="CM44" s="380"/>
      <c r="CN44" s="383"/>
      <c r="CO44" s="380"/>
      <c r="CP44" s="380"/>
      <c r="CQ44" s="381"/>
      <c r="CR44" s="380"/>
      <c r="CS44" s="380"/>
      <c r="CT44" s="381"/>
      <c r="CU44" s="380"/>
      <c r="CV44" s="380"/>
      <c r="CW44" s="385"/>
      <c r="CX44" s="360"/>
      <c r="CY44" s="351"/>
      <c r="DB44" s="354"/>
      <c r="DC44" s="358"/>
      <c r="DD44" s="1358" t="s">
        <v>605</v>
      </c>
      <c r="DE44" s="1359"/>
      <c r="DF44" s="379"/>
      <c r="DG44" s="380"/>
      <c r="DH44" s="381"/>
      <c r="DI44" s="379"/>
      <c r="DJ44" s="380"/>
      <c r="DK44" s="381"/>
      <c r="DL44" s="380"/>
      <c r="DM44" s="380"/>
      <c r="DN44" s="381"/>
      <c r="DO44" s="380"/>
      <c r="DP44" s="380"/>
      <c r="DQ44" s="381"/>
      <c r="DR44" s="380"/>
      <c r="DS44" s="380"/>
      <c r="DT44" s="381"/>
      <c r="DU44" s="380"/>
      <c r="DV44" s="380"/>
      <c r="DW44" s="383"/>
      <c r="DX44" s="380"/>
      <c r="DY44" s="380"/>
      <c r="DZ44" s="381"/>
      <c r="EA44" s="380"/>
      <c r="EB44" s="380"/>
      <c r="EC44" s="381"/>
      <c r="ED44" s="380"/>
      <c r="EE44" s="380"/>
      <c r="EF44" s="385"/>
      <c r="EG44" s="360"/>
      <c r="EH44" s="354"/>
    </row>
    <row r="45" spans="1:138" ht="15" customHeight="1">
      <c r="A45" s="351"/>
      <c r="B45" s="358"/>
      <c r="C45" s="1360"/>
      <c r="D45" s="1361"/>
      <c r="E45" s="386"/>
      <c r="F45" s="287"/>
      <c r="G45" s="383"/>
      <c r="H45" s="386"/>
      <c r="I45" s="287"/>
      <c r="J45" s="383"/>
      <c r="K45" s="288"/>
      <c r="L45" s="287"/>
      <c r="M45" s="383"/>
      <c r="N45" s="288"/>
      <c r="O45" s="287"/>
      <c r="P45" s="383"/>
      <c r="Q45" s="288"/>
      <c r="R45" s="287"/>
      <c r="S45" s="383"/>
      <c r="T45" s="288"/>
      <c r="U45" s="287"/>
      <c r="V45" s="383"/>
      <c r="W45" s="288"/>
      <c r="X45" s="287"/>
      <c r="Y45" s="383"/>
      <c r="Z45" s="288"/>
      <c r="AA45" s="287"/>
      <c r="AB45" s="383"/>
      <c r="AC45" s="288"/>
      <c r="AD45" s="287">
        <f>F45+I45+L45+O45+R45+U45+X45+AA45</f>
        <v>0</v>
      </c>
      <c r="AE45" s="385"/>
      <c r="AF45" s="360"/>
      <c r="AG45" s="351"/>
      <c r="AJ45" s="353"/>
      <c r="AK45" s="358"/>
      <c r="AL45" s="1360"/>
      <c r="AM45" s="1361"/>
      <c r="AN45" s="386"/>
      <c r="AO45" s="287"/>
      <c r="AP45" s="383"/>
      <c r="AQ45" s="386"/>
      <c r="AR45" s="287"/>
      <c r="AS45" s="383"/>
      <c r="AT45" s="288"/>
      <c r="AU45" s="287"/>
      <c r="AV45" s="383"/>
      <c r="AW45" s="288"/>
      <c r="AX45" s="287"/>
      <c r="AY45" s="383"/>
      <c r="AZ45" s="288"/>
      <c r="BA45" s="287"/>
      <c r="BB45" s="383"/>
      <c r="BC45" s="288"/>
      <c r="BD45" s="287"/>
      <c r="BE45" s="383"/>
      <c r="BF45" s="288"/>
      <c r="BG45" s="287"/>
      <c r="BH45" s="383"/>
      <c r="BI45" s="288"/>
      <c r="BJ45" s="287"/>
      <c r="BK45" s="383"/>
      <c r="BL45" s="288"/>
      <c r="BM45" s="287">
        <f>AO45+AR45+AU45+AX45+BA45+BD45+BG45+BJ45</f>
        <v>0</v>
      </c>
      <c r="BN45" s="390"/>
      <c r="BO45" s="360"/>
      <c r="BP45" s="353"/>
      <c r="BS45" s="351"/>
      <c r="BT45" s="358"/>
      <c r="BU45" s="1360"/>
      <c r="BV45" s="1361"/>
      <c r="BW45" s="386"/>
      <c r="BX45" s="287"/>
      <c r="BY45" s="383"/>
      <c r="BZ45" s="386"/>
      <c r="CA45" s="287"/>
      <c r="CB45" s="383"/>
      <c r="CC45" s="288"/>
      <c r="CD45" s="287"/>
      <c r="CE45" s="383"/>
      <c r="CF45" s="288"/>
      <c r="CG45" s="287"/>
      <c r="CH45" s="383"/>
      <c r="CI45" s="288"/>
      <c r="CJ45" s="287"/>
      <c r="CK45" s="383"/>
      <c r="CL45" s="288"/>
      <c r="CM45" s="287"/>
      <c r="CN45" s="383"/>
      <c r="CO45" s="288"/>
      <c r="CP45" s="287"/>
      <c r="CQ45" s="383"/>
      <c r="CR45" s="288"/>
      <c r="CS45" s="287"/>
      <c r="CT45" s="383"/>
      <c r="CU45" s="288"/>
      <c r="CV45" s="287">
        <f>BX45+CA45+CD45+CG45+CJ45+CM45+CP45+CS45</f>
        <v>0</v>
      </c>
      <c r="CW45" s="385"/>
      <c r="CX45" s="360"/>
      <c r="CY45" s="351"/>
      <c r="DB45" s="354"/>
      <c r="DC45" s="358"/>
      <c r="DD45" s="1360"/>
      <c r="DE45" s="1361"/>
      <c r="DF45" s="386"/>
      <c r="DG45" s="287">
        <f>F45+AO45+BX45</f>
        <v>0</v>
      </c>
      <c r="DH45" s="383"/>
      <c r="DI45" s="386"/>
      <c r="DJ45" s="287">
        <f>I45+AR45+CA45</f>
        <v>0</v>
      </c>
      <c r="DK45" s="383"/>
      <c r="DL45" s="288"/>
      <c r="DM45" s="287">
        <f>L45+AU45+CD45</f>
        <v>0</v>
      </c>
      <c r="DN45" s="383"/>
      <c r="DO45" s="288"/>
      <c r="DP45" s="287">
        <f>O45+AX45+CG45</f>
        <v>0</v>
      </c>
      <c r="DQ45" s="383"/>
      <c r="DR45" s="288"/>
      <c r="DS45" s="287">
        <f>R45+BA45+CJ45</f>
        <v>0</v>
      </c>
      <c r="DT45" s="383"/>
      <c r="DU45" s="288"/>
      <c r="DV45" s="287">
        <f>U45+BD45+CM45</f>
        <v>0</v>
      </c>
      <c r="DW45" s="383"/>
      <c r="DX45" s="288"/>
      <c r="DY45" s="287">
        <f>X45+BG45+CP45</f>
        <v>0</v>
      </c>
      <c r="DZ45" s="383"/>
      <c r="EA45" s="288"/>
      <c r="EB45" s="287">
        <f>AA45+BJ42+CS45</f>
        <v>0</v>
      </c>
      <c r="EC45" s="383"/>
      <c r="ED45" s="288"/>
      <c r="EE45" s="287">
        <f>DG45+DJ45+DM45+DP45+DS45+DV45+DY45+EB45</f>
        <v>0</v>
      </c>
      <c r="EF45" s="385"/>
      <c r="EG45" s="360"/>
      <c r="EH45" s="354"/>
    </row>
    <row r="46" spans="1:138" ht="5.25" customHeight="1">
      <c r="A46" s="351"/>
      <c r="B46" s="358"/>
      <c r="C46" s="1362"/>
      <c r="D46" s="1363"/>
      <c r="E46" s="386"/>
      <c r="F46" s="288"/>
      <c r="G46" s="383"/>
      <c r="H46" s="386"/>
      <c r="I46" s="288"/>
      <c r="J46" s="383"/>
      <c r="K46" s="288"/>
      <c r="L46" s="288"/>
      <c r="M46" s="383"/>
      <c r="N46" s="288"/>
      <c r="O46" s="288"/>
      <c r="P46" s="383"/>
      <c r="Q46" s="288"/>
      <c r="R46" s="288"/>
      <c r="S46" s="383"/>
      <c r="T46" s="288"/>
      <c r="U46" s="288"/>
      <c r="V46" s="388"/>
      <c r="W46" s="288"/>
      <c r="X46" s="288"/>
      <c r="Y46" s="383"/>
      <c r="Z46" s="288"/>
      <c r="AA46" s="288"/>
      <c r="AB46" s="383"/>
      <c r="AC46" s="288"/>
      <c r="AD46" s="288"/>
      <c r="AE46" s="389"/>
      <c r="AF46" s="360"/>
      <c r="AG46" s="351"/>
      <c r="AJ46" s="353"/>
      <c r="AK46" s="358"/>
      <c r="AL46" s="1362"/>
      <c r="AM46" s="1363"/>
      <c r="AN46" s="386"/>
      <c r="AO46" s="288"/>
      <c r="AP46" s="383"/>
      <c r="AQ46" s="386"/>
      <c r="AR46" s="288"/>
      <c r="AS46" s="383"/>
      <c r="AT46" s="288"/>
      <c r="AU46" s="288"/>
      <c r="AV46" s="383"/>
      <c r="AW46" s="288"/>
      <c r="AX46" s="288"/>
      <c r="AY46" s="383"/>
      <c r="AZ46" s="288"/>
      <c r="BA46" s="288"/>
      <c r="BB46" s="383"/>
      <c r="BC46" s="288"/>
      <c r="BD46" s="288"/>
      <c r="BE46" s="388"/>
      <c r="BF46" s="288"/>
      <c r="BG46" s="288"/>
      <c r="BH46" s="383"/>
      <c r="BI46" s="288"/>
      <c r="BJ46" s="288"/>
      <c r="BK46" s="383"/>
      <c r="BL46" s="288"/>
      <c r="BM46" s="288"/>
      <c r="BN46" s="389"/>
      <c r="BO46" s="360"/>
      <c r="BP46" s="353"/>
      <c r="BS46" s="351"/>
      <c r="BT46" s="358"/>
      <c r="BU46" s="1362"/>
      <c r="BV46" s="1363"/>
      <c r="BW46" s="386"/>
      <c r="BX46" s="288"/>
      <c r="BY46" s="383"/>
      <c r="BZ46" s="386"/>
      <c r="CA46" s="288"/>
      <c r="CB46" s="383"/>
      <c r="CC46" s="288"/>
      <c r="CD46" s="288"/>
      <c r="CE46" s="383"/>
      <c r="CF46" s="288"/>
      <c r="CG46" s="288"/>
      <c r="CH46" s="383"/>
      <c r="CI46" s="288"/>
      <c r="CJ46" s="288"/>
      <c r="CK46" s="383"/>
      <c r="CL46" s="288"/>
      <c r="CM46" s="288"/>
      <c r="CN46" s="388"/>
      <c r="CO46" s="288"/>
      <c r="CP46" s="288"/>
      <c r="CQ46" s="383"/>
      <c r="CR46" s="288"/>
      <c r="CS46" s="288"/>
      <c r="CT46" s="383"/>
      <c r="CU46" s="288"/>
      <c r="CV46" s="288"/>
      <c r="CW46" s="389"/>
      <c r="CX46" s="360"/>
      <c r="CY46" s="351"/>
      <c r="DB46" s="354"/>
      <c r="DC46" s="358"/>
      <c r="DD46" s="1362"/>
      <c r="DE46" s="1363"/>
      <c r="DF46" s="386"/>
      <c r="DG46" s="288"/>
      <c r="DH46" s="383"/>
      <c r="DI46" s="386"/>
      <c r="DJ46" s="288"/>
      <c r="DK46" s="383"/>
      <c r="DL46" s="288"/>
      <c r="DM46" s="288"/>
      <c r="DN46" s="383"/>
      <c r="DO46" s="288"/>
      <c r="DP46" s="288"/>
      <c r="DQ46" s="383"/>
      <c r="DR46" s="288"/>
      <c r="DS46" s="288"/>
      <c r="DT46" s="383"/>
      <c r="DU46" s="288"/>
      <c r="DV46" s="288"/>
      <c r="DW46" s="388"/>
      <c r="DX46" s="288"/>
      <c r="DY46" s="288"/>
      <c r="DZ46" s="383"/>
      <c r="EA46" s="288"/>
      <c r="EB46" s="288"/>
      <c r="EC46" s="383"/>
      <c r="ED46" s="288"/>
      <c r="EE46" s="288"/>
      <c r="EF46" s="389"/>
      <c r="EG46" s="360"/>
      <c r="EH46" s="354"/>
    </row>
    <row r="47" spans="1:138" ht="5.25" customHeight="1">
      <c r="A47" s="351"/>
      <c r="B47" s="358"/>
      <c r="C47" s="1358" t="s">
        <v>13</v>
      </c>
      <c r="D47" s="1359"/>
      <c r="E47" s="379"/>
      <c r="F47" s="380"/>
      <c r="G47" s="381"/>
      <c r="H47" s="379"/>
      <c r="I47" s="380"/>
      <c r="J47" s="381"/>
      <c r="K47" s="380"/>
      <c r="L47" s="380"/>
      <c r="M47" s="381"/>
      <c r="N47" s="380"/>
      <c r="O47" s="380"/>
      <c r="P47" s="381"/>
      <c r="Q47" s="380"/>
      <c r="R47" s="380"/>
      <c r="S47" s="381"/>
      <c r="T47" s="380"/>
      <c r="U47" s="380"/>
      <c r="V47" s="383"/>
      <c r="W47" s="380"/>
      <c r="X47" s="380"/>
      <c r="Y47" s="381"/>
      <c r="Z47" s="380"/>
      <c r="AA47" s="380"/>
      <c r="AB47" s="381"/>
      <c r="AC47" s="380"/>
      <c r="AD47" s="380"/>
      <c r="AE47" s="385"/>
      <c r="AF47" s="360"/>
      <c r="AG47" s="351"/>
      <c r="AJ47" s="353"/>
      <c r="AK47" s="358"/>
      <c r="AL47" s="1358" t="s">
        <v>13</v>
      </c>
      <c r="AM47" s="1359"/>
      <c r="AN47" s="379"/>
      <c r="AO47" s="380"/>
      <c r="AP47" s="381"/>
      <c r="AQ47" s="379"/>
      <c r="AR47" s="380"/>
      <c r="AS47" s="381"/>
      <c r="AT47" s="380"/>
      <c r="AU47" s="380"/>
      <c r="AV47" s="381"/>
      <c r="AW47" s="380"/>
      <c r="AX47" s="380"/>
      <c r="AY47" s="381"/>
      <c r="AZ47" s="380"/>
      <c r="BA47" s="380"/>
      <c r="BB47" s="381"/>
      <c r="BC47" s="380"/>
      <c r="BD47" s="380"/>
      <c r="BE47" s="383"/>
      <c r="BF47" s="380"/>
      <c r="BG47" s="380"/>
      <c r="BH47" s="381"/>
      <c r="BI47" s="380"/>
      <c r="BJ47" s="380"/>
      <c r="BK47" s="381"/>
      <c r="BL47" s="380"/>
      <c r="BM47" s="380"/>
      <c r="BN47" s="385"/>
      <c r="BO47" s="360"/>
      <c r="BP47" s="353"/>
      <c r="BS47" s="351"/>
      <c r="BT47" s="358"/>
      <c r="BU47" s="1358" t="s">
        <v>13</v>
      </c>
      <c r="BV47" s="1359"/>
      <c r="BW47" s="379"/>
      <c r="BX47" s="380"/>
      <c r="BY47" s="381"/>
      <c r="BZ47" s="379"/>
      <c r="CA47" s="380"/>
      <c r="CB47" s="381"/>
      <c r="CC47" s="380"/>
      <c r="CD47" s="380"/>
      <c r="CE47" s="381"/>
      <c r="CF47" s="380"/>
      <c r="CG47" s="380"/>
      <c r="CH47" s="381"/>
      <c r="CI47" s="380"/>
      <c r="CJ47" s="380"/>
      <c r="CK47" s="381"/>
      <c r="CL47" s="380"/>
      <c r="CM47" s="380"/>
      <c r="CN47" s="383"/>
      <c r="CO47" s="380"/>
      <c r="CP47" s="380"/>
      <c r="CQ47" s="381"/>
      <c r="CR47" s="380"/>
      <c r="CS47" s="380"/>
      <c r="CT47" s="381"/>
      <c r="CU47" s="380"/>
      <c r="CV47" s="380"/>
      <c r="CW47" s="385"/>
      <c r="CX47" s="360"/>
      <c r="CY47" s="351"/>
      <c r="DB47" s="354"/>
      <c r="DC47" s="358"/>
      <c r="DD47" s="1358" t="s">
        <v>13</v>
      </c>
      <c r="DE47" s="1359"/>
      <c r="DF47" s="379"/>
      <c r="DG47" s="380"/>
      <c r="DH47" s="381"/>
      <c r="DI47" s="379"/>
      <c r="DJ47" s="380"/>
      <c r="DK47" s="381"/>
      <c r="DL47" s="380"/>
      <c r="DM47" s="380"/>
      <c r="DN47" s="381"/>
      <c r="DO47" s="380"/>
      <c r="DP47" s="380"/>
      <c r="DQ47" s="381"/>
      <c r="DR47" s="380"/>
      <c r="DS47" s="380"/>
      <c r="DT47" s="381"/>
      <c r="DU47" s="380"/>
      <c r="DV47" s="380"/>
      <c r="DW47" s="383"/>
      <c r="DX47" s="380"/>
      <c r="DY47" s="380"/>
      <c r="DZ47" s="381"/>
      <c r="EA47" s="380"/>
      <c r="EB47" s="380"/>
      <c r="EC47" s="381"/>
      <c r="ED47" s="380"/>
      <c r="EE47" s="380"/>
      <c r="EF47" s="385"/>
      <c r="EG47" s="360"/>
      <c r="EH47" s="354"/>
    </row>
    <row r="48" spans="1:138" ht="15" customHeight="1">
      <c r="A48" s="351"/>
      <c r="B48" s="358"/>
      <c r="C48" s="1360"/>
      <c r="D48" s="1361"/>
      <c r="E48" s="386"/>
      <c r="F48" s="287"/>
      <c r="G48" s="383"/>
      <c r="H48" s="386"/>
      <c r="I48" s="287"/>
      <c r="J48" s="383"/>
      <c r="K48" s="288"/>
      <c r="L48" s="287"/>
      <c r="M48" s="383"/>
      <c r="N48" s="288"/>
      <c r="O48" s="287"/>
      <c r="P48" s="383"/>
      <c r="Q48" s="288"/>
      <c r="R48" s="287"/>
      <c r="S48" s="383"/>
      <c r="T48" s="288"/>
      <c r="U48" s="287"/>
      <c r="V48" s="383"/>
      <c r="W48" s="288"/>
      <c r="X48" s="287"/>
      <c r="Y48" s="383"/>
      <c r="Z48" s="288"/>
      <c r="AA48" s="287"/>
      <c r="AB48" s="383"/>
      <c r="AC48" s="288"/>
      <c r="AD48" s="287">
        <f>F48+I48+L48+O48+R48+U48+X48+AA48</f>
        <v>0</v>
      </c>
      <c r="AE48" s="385"/>
      <c r="AF48" s="360"/>
      <c r="AG48" s="351"/>
      <c r="AJ48" s="353"/>
      <c r="AK48" s="358"/>
      <c r="AL48" s="1360"/>
      <c r="AM48" s="1361"/>
      <c r="AN48" s="386"/>
      <c r="AO48" s="287"/>
      <c r="AP48" s="383"/>
      <c r="AQ48" s="386"/>
      <c r="AR48" s="287"/>
      <c r="AS48" s="383"/>
      <c r="AT48" s="288"/>
      <c r="AU48" s="287"/>
      <c r="AV48" s="383"/>
      <c r="AW48" s="288"/>
      <c r="AX48" s="287"/>
      <c r="AY48" s="383"/>
      <c r="AZ48" s="288"/>
      <c r="BA48" s="287"/>
      <c r="BB48" s="383"/>
      <c r="BC48" s="288"/>
      <c r="BD48" s="287"/>
      <c r="BE48" s="383"/>
      <c r="BF48" s="288"/>
      <c r="BG48" s="287"/>
      <c r="BH48" s="383"/>
      <c r="BI48" s="288"/>
      <c r="BJ48" s="287"/>
      <c r="BK48" s="383"/>
      <c r="BL48" s="288"/>
      <c r="BM48" s="287">
        <f>AO48+AR48+AU48+AX48+BA48+BD48+BG48+BJ48</f>
        <v>0</v>
      </c>
      <c r="BN48" s="385"/>
      <c r="BO48" s="360"/>
      <c r="BP48" s="353"/>
      <c r="BS48" s="351"/>
      <c r="BT48" s="358"/>
      <c r="BU48" s="1360"/>
      <c r="BV48" s="1361"/>
      <c r="BW48" s="386"/>
      <c r="BX48" s="287"/>
      <c r="BY48" s="383"/>
      <c r="BZ48" s="386"/>
      <c r="CA48" s="287"/>
      <c r="CB48" s="383"/>
      <c r="CC48" s="288"/>
      <c r="CD48" s="287"/>
      <c r="CE48" s="383"/>
      <c r="CF48" s="288"/>
      <c r="CG48" s="287"/>
      <c r="CH48" s="383"/>
      <c r="CI48" s="288"/>
      <c r="CJ48" s="287"/>
      <c r="CK48" s="383"/>
      <c r="CL48" s="288"/>
      <c r="CM48" s="287"/>
      <c r="CN48" s="383"/>
      <c r="CO48" s="288"/>
      <c r="CP48" s="287"/>
      <c r="CQ48" s="383"/>
      <c r="CR48" s="288"/>
      <c r="CS48" s="287"/>
      <c r="CT48" s="383"/>
      <c r="CU48" s="288"/>
      <c r="CV48" s="287">
        <f>BX48+CA48+CD48+CG48+CJ48+CM48+CP48+CS48</f>
        <v>0</v>
      </c>
      <c r="CW48" s="385"/>
      <c r="CX48" s="360"/>
      <c r="CY48" s="351"/>
      <c r="DB48" s="354"/>
      <c r="DC48" s="358"/>
      <c r="DD48" s="1360"/>
      <c r="DE48" s="1361"/>
      <c r="DF48" s="386"/>
      <c r="DG48" s="287">
        <f>F48+AO48+BX48</f>
        <v>0</v>
      </c>
      <c r="DH48" s="383"/>
      <c r="DI48" s="386"/>
      <c r="DJ48" s="287">
        <f>I48+AR48+CA48</f>
        <v>0</v>
      </c>
      <c r="DK48" s="383"/>
      <c r="DL48" s="288"/>
      <c r="DM48" s="287">
        <f>L48+AU48+CD48</f>
        <v>0</v>
      </c>
      <c r="DN48" s="383"/>
      <c r="DO48" s="288"/>
      <c r="DP48" s="287">
        <f>O48+AX48+CG48</f>
        <v>0</v>
      </c>
      <c r="DQ48" s="383"/>
      <c r="DR48" s="288"/>
      <c r="DS48" s="287">
        <f>R48+BA48+CJ48</f>
        <v>0</v>
      </c>
      <c r="DT48" s="383"/>
      <c r="DU48" s="288"/>
      <c r="DV48" s="287">
        <f>U48+BD48+CM48</f>
        <v>0</v>
      </c>
      <c r="DW48" s="383"/>
      <c r="DX48" s="288"/>
      <c r="DY48" s="287">
        <f>X48+BG48+CP48</f>
        <v>0</v>
      </c>
      <c r="DZ48" s="383"/>
      <c r="EA48" s="288"/>
      <c r="EB48" s="287">
        <f>AA48+BJ48+CS48</f>
        <v>0</v>
      </c>
      <c r="EC48" s="383"/>
      <c r="ED48" s="288"/>
      <c r="EE48" s="287">
        <f>DG48+DJ48+DM48+DP48+DS48+DV48+DY48+EB48</f>
        <v>0</v>
      </c>
      <c r="EF48" s="385"/>
      <c r="EG48" s="360"/>
      <c r="EH48" s="354"/>
    </row>
    <row r="49" spans="1:138" ht="5.25" customHeight="1">
      <c r="A49" s="351"/>
      <c r="B49" s="358"/>
      <c r="C49" s="1362"/>
      <c r="D49" s="1363"/>
      <c r="E49" s="386"/>
      <c r="F49" s="288"/>
      <c r="G49" s="383"/>
      <c r="H49" s="386"/>
      <c r="I49" s="288"/>
      <c r="J49" s="383"/>
      <c r="K49" s="288"/>
      <c r="L49" s="288"/>
      <c r="M49" s="383"/>
      <c r="N49" s="288"/>
      <c r="O49" s="288"/>
      <c r="P49" s="383"/>
      <c r="Q49" s="288"/>
      <c r="R49" s="288"/>
      <c r="S49" s="383"/>
      <c r="T49" s="288"/>
      <c r="U49" s="288"/>
      <c r="V49" s="388"/>
      <c r="W49" s="288"/>
      <c r="X49" s="288"/>
      <c r="Y49" s="383"/>
      <c r="Z49" s="288"/>
      <c r="AA49" s="288"/>
      <c r="AB49" s="383"/>
      <c r="AC49" s="288"/>
      <c r="AD49" s="288"/>
      <c r="AE49" s="389"/>
      <c r="AF49" s="360"/>
      <c r="AG49" s="351"/>
      <c r="AJ49" s="353"/>
      <c r="AK49" s="358"/>
      <c r="AL49" s="1362"/>
      <c r="AM49" s="1363"/>
      <c r="AN49" s="386"/>
      <c r="AO49" s="288"/>
      <c r="AP49" s="383"/>
      <c r="AQ49" s="386"/>
      <c r="AR49" s="288"/>
      <c r="AS49" s="383"/>
      <c r="AT49" s="288"/>
      <c r="AU49" s="288"/>
      <c r="AV49" s="383"/>
      <c r="AW49" s="288"/>
      <c r="AX49" s="288"/>
      <c r="AY49" s="383"/>
      <c r="AZ49" s="288"/>
      <c r="BA49" s="288"/>
      <c r="BB49" s="383"/>
      <c r="BC49" s="288"/>
      <c r="BD49" s="288"/>
      <c r="BE49" s="388"/>
      <c r="BF49" s="288"/>
      <c r="BG49" s="288"/>
      <c r="BH49" s="383"/>
      <c r="BI49" s="288"/>
      <c r="BJ49" s="288"/>
      <c r="BK49" s="383"/>
      <c r="BL49" s="288"/>
      <c r="BM49" s="288"/>
      <c r="BN49" s="389"/>
      <c r="BO49" s="360"/>
      <c r="BP49" s="353"/>
      <c r="BS49" s="351"/>
      <c r="BT49" s="358"/>
      <c r="BU49" s="1362"/>
      <c r="BV49" s="1363"/>
      <c r="BW49" s="386"/>
      <c r="BX49" s="288"/>
      <c r="BY49" s="383"/>
      <c r="BZ49" s="386"/>
      <c r="CA49" s="288"/>
      <c r="CB49" s="383"/>
      <c r="CC49" s="288"/>
      <c r="CD49" s="288"/>
      <c r="CE49" s="383"/>
      <c r="CF49" s="288"/>
      <c r="CG49" s="288"/>
      <c r="CH49" s="383"/>
      <c r="CI49" s="288"/>
      <c r="CJ49" s="288"/>
      <c r="CK49" s="383"/>
      <c r="CL49" s="288"/>
      <c r="CM49" s="288"/>
      <c r="CN49" s="388"/>
      <c r="CO49" s="288"/>
      <c r="CP49" s="288"/>
      <c r="CQ49" s="383"/>
      <c r="CR49" s="288"/>
      <c r="CS49" s="288"/>
      <c r="CT49" s="383"/>
      <c r="CU49" s="288"/>
      <c r="CV49" s="288"/>
      <c r="CW49" s="389"/>
      <c r="CX49" s="360"/>
      <c r="CY49" s="351"/>
      <c r="DB49" s="354"/>
      <c r="DC49" s="358"/>
      <c r="DD49" s="1362"/>
      <c r="DE49" s="1363"/>
      <c r="DF49" s="386"/>
      <c r="DG49" s="288"/>
      <c r="DH49" s="383"/>
      <c r="DI49" s="386"/>
      <c r="DJ49" s="288"/>
      <c r="DK49" s="383"/>
      <c r="DL49" s="288"/>
      <c r="DM49" s="288"/>
      <c r="DN49" s="383"/>
      <c r="DO49" s="288"/>
      <c r="DP49" s="288"/>
      <c r="DQ49" s="383"/>
      <c r="DR49" s="288"/>
      <c r="DS49" s="288"/>
      <c r="DT49" s="383"/>
      <c r="DU49" s="288"/>
      <c r="DV49" s="288"/>
      <c r="DW49" s="388"/>
      <c r="DX49" s="288"/>
      <c r="DY49" s="288"/>
      <c r="DZ49" s="383"/>
      <c r="EA49" s="288"/>
      <c r="EB49" s="288"/>
      <c r="EC49" s="383"/>
      <c r="ED49" s="288"/>
      <c r="EE49" s="288"/>
      <c r="EF49" s="389"/>
      <c r="EG49" s="360"/>
      <c r="EH49" s="354"/>
    </row>
    <row r="50" spans="1:138" ht="5.25" customHeight="1">
      <c r="A50" s="351"/>
      <c r="B50" s="358"/>
      <c r="C50" s="1358" t="s">
        <v>14</v>
      </c>
      <c r="D50" s="1359"/>
      <c r="E50" s="379"/>
      <c r="F50" s="380"/>
      <c r="G50" s="381"/>
      <c r="H50" s="379"/>
      <c r="I50" s="380"/>
      <c r="J50" s="381"/>
      <c r="K50" s="380"/>
      <c r="L50" s="380"/>
      <c r="M50" s="381"/>
      <c r="N50" s="380"/>
      <c r="O50" s="380"/>
      <c r="P50" s="381"/>
      <c r="Q50" s="380"/>
      <c r="R50" s="380"/>
      <c r="S50" s="381"/>
      <c r="T50" s="380"/>
      <c r="U50" s="380"/>
      <c r="V50" s="383"/>
      <c r="W50" s="380"/>
      <c r="X50" s="380"/>
      <c r="Y50" s="381"/>
      <c r="Z50" s="380"/>
      <c r="AA50" s="380"/>
      <c r="AB50" s="381"/>
      <c r="AC50" s="380"/>
      <c r="AD50" s="380"/>
      <c r="AE50" s="385"/>
      <c r="AF50" s="360"/>
      <c r="AG50" s="351"/>
      <c r="AJ50" s="353"/>
      <c r="AK50" s="358"/>
      <c r="AL50" s="1358" t="s">
        <v>14</v>
      </c>
      <c r="AM50" s="1359"/>
      <c r="AN50" s="379"/>
      <c r="AO50" s="380"/>
      <c r="AP50" s="381"/>
      <c r="AQ50" s="379"/>
      <c r="AR50" s="380"/>
      <c r="AS50" s="381"/>
      <c r="AT50" s="380"/>
      <c r="AU50" s="380"/>
      <c r="AV50" s="381"/>
      <c r="AW50" s="380"/>
      <c r="AX50" s="380"/>
      <c r="AY50" s="381"/>
      <c r="AZ50" s="380"/>
      <c r="BA50" s="380"/>
      <c r="BB50" s="381"/>
      <c r="BC50" s="380"/>
      <c r="BD50" s="380"/>
      <c r="BE50" s="383"/>
      <c r="BF50" s="380"/>
      <c r="BG50" s="380"/>
      <c r="BH50" s="381"/>
      <c r="BI50" s="380"/>
      <c r="BJ50" s="380"/>
      <c r="BK50" s="381"/>
      <c r="BL50" s="380"/>
      <c r="BM50" s="380"/>
      <c r="BN50" s="385"/>
      <c r="BO50" s="360"/>
      <c r="BP50" s="353"/>
      <c r="BS50" s="351"/>
      <c r="BT50" s="358"/>
      <c r="BU50" s="1358" t="s">
        <v>14</v>
      </c>
      <c r="BV50" s="1359"/>
      <c r="BW50" s="379"/>
      <c r="BX50" s="380"/>
      <c r="BY50" s="381"/>
      <c r="BZ50" s="379"/>
      <c r="CA50" s="380"/>
      <c r="CB50" s="381"/>
      <c r="CC50" s="380"/>
      <c r="CD50" s="380"/>
      <c r="CE50" s="381"/>
      <c r="CF50" s="380"/>
      <c r="CG50" s="380"/>
      <c r="CH50" s="381"/>
      <c r="CI50" s="380"/>
      <c r="CJ50" s="380"/>
      <c r="CK50" s="381"/>
      <c r="CL50" s="380"/>
      <c r="CM50" s="380"/>
      <c r="CN50" s="383"/>
      <c r="CO50" s="380"/>
      <c r="CP50" s="380"/>
      <c r="CQ50" s="381"/>
      <c r="CR50" s="380"/>
      <c r="CS50" s="380"/>
      <c r="CT50" s="381"/>
      <c r="CU50" s="380"/>
      <c r="CV50" s="380"/>
      <c r="CW50" s="385"/>
      <c r="CX50" s="360"/>
      <c r="CY50" s="351"/>
      <c r="DB50" s="354"/>
      <c r="DC50" s="358"/>
      <c r="DD50" s="1358" t="s">
        <v>14</v>
      </c>
      <c r="DE50" s="1359"/>
      <c r="DF50" s="379"/>
      <c r="DG50" s="380"/>
      <c r="DH50" s="381"/>
      <c r="DI50" s="379"/>
      <c r="DJ50" s="380"/>
      <c r="DK50" s="381"/>
      <c r="DL50" s="380"/>
      <c r="DM50" s="380"/>
      <c r="DN50" s="381"/>
      <c r="DO50" s="380"/>
      <c r="DP50" s="380"/>
      <c r="DQ50" s="381"/>
      <c r="DR50" s="380"/>
      <c r="DS50" s="380"/>
      <c r="DT50" s="381"/>
      <c r="DU50" s="380"/>
      <c r="DV50" s="380"/>
      <c r="DW50" s="383"/>
      <c r="DX50" s="380"/>
      <c r="DY50" s="380"/>
      <c r="DZ50" s="381"/>
      <c r="EA50" s="380"/>
      <c r="EB50" s="380"/>
      <c r="EC50" s="381"/>
      <c r="ED50" s="380"/>
      <c r="EE50" s="380"/>
      <c r="EF50" s="385"/>
      <c r="EG50" s="360"/>
      <c r="EH50" s="354"/>
    </row>
    <row r="51" spans="1:138" ht="15" customHeight="1">
      <c r="A51" s="351"/>
      <c r="B51" s="358"/>
      <c r="C51" s="1360"/>
      <c r="D51" s="1361"/>
      <c r="E51" s="386"/>
      <c r="F51" s="287"/>
      <c r="G51" s="383"/>
      <c r="H51" s="386"/>
      <c r="I51" s="287"/>
      <c r="J51" s="383"/>
      <c r="K51" s="288"/>
      <c r="L51" s="287"/>
      <c r="M51" s="383"/>
      <c r="N51" s="288"/>
      <c r="O51" s="287"/>
      <c r="P51" s="383"/>
      <c r="Q51" s="288"/>
      <c r="R51" s="287"/>
      <c r="S51" s="383"/>
      <c r="T51" s="288"/>
      <c r="U51" s="287"/>
      <c r="V51" s="383"/>
      <c r="W51" s="288"/>
      <c r="X51" s="287"/>
      <c r="Y51" s="383"/>
      <c r="Z51" s="288"/>
      <c r="AA51" s="287"/>
      <c r="AB51" s="383"/>
      <c r="AC51" s="288"/>
      <c r="AD51" s="287">
        <f>F51+I51+L51+O51+R51+U51+X51+AA51</f>
        <v>0</v>
      </c>
      <c r="AE51" s="385"/>
      <c r="AF51" s="360"/>
      <c r="AG51" s="351"/>
      <c r="AJ51" s="353"/>
      <c r="AK51" s="358"/>
      <c r="AL51" s="1360"/>
      <c r="AM51" s="1361"/>
      <c r="AN51" s="386"/>
      <c r="AO51" s="287"/>
      <c r="AP51" s="383"/>
      <c r="AQ51" s="386"/>
      <c r="AR51" s="287"/>
      <c r="AS51" s="383"/>
      <c r="AT51" s="288"/>
      <c r="AU51" s="287"/>
      <c r="AV51" s="383"/>
      <c r="AW51" s="288"/>
      <c r="AX51" s="287"/>
      <c r="AY51" s="383"/>
      <c r="AZ51" s="288"/>
      <c r="BA51" s="287"/>
      <c r="BB51" s="383"/>
      <c r="BC51" s="288"/>
      <c r="BD51" s="287"/>
      <c r="BE51" s="383"/>
      <c r="BF51" s="288"/>
      <c r="BG51" s="287"/>
      <c r="BH51" s="383"/>
      <c r="BI51" s="288"/>
      <c r="BJ51" s="287"/>
      <c r="BK51" s="383"/>
      <c r="BL51" s="288"/>
      <c r="BM51" s="287">
        <f>AO51+AR51+AU51+AX51+BA51+BD51+BG51+BJ51</f>
        <v>0</v>
      </c>
      <c r="BN51" s="385"/>
      <c r="BO51" s="360"/>
      <c r="BP51" s="353"/>
      <c r="BS51" s="351"/>
      <c r="BT51" s="358"/>
      <c r="BU51" s="1360"/>
      <c r="BV51" s="1361"/>
      <c r="BW51" s="386"/>
      <c r="BX51" s="287"/>
      <c r="BY51" s="383"/>
      <c r="BZ51" s="386"/>
      <c r="CA51" s="287"/>
      <c r="CB51" s="383"/>
      <c r="CC51" s="288"/>
      <c r="CD51" s="287"/>
      <c r="CE51" s="383"/>
      <c r="CF51" s="288"/>
      <c r="CG51" s="287"/>
      <c r="CH51" s="383"/>
      <c r="CI51" s="288"/>
      <c r="CJ51" s="287"/>
      <c r="CK51" s="383"/>
      <c r="CL51" s="288"/>
      <c r="CM51" s="287"/>
      <c r="CN51" s="383"/>
      <c r="CO51" s="288"/>
      <c r="CP51" s="287"/>
      <c r="CQ51" s="383"/>
      <c r="CR51" s="288"/>
      <c r="CS51" s="287"/>
      <c r="CT51" s="383"/>
      <c r="CU51" s="288"/>
      <c r="CV51" s="287">
        <f>BX51+CA51+CD51+CG51+CJ51+CM51+CP51+CS51</f>
        <v>0</v>
      </c>
      <c r="CW51" s="385"/>
      <c r="CX51" s="360"/>
      <c r="CY51" s="351"/>
      <c r="DB51" s="354"/>
      <c r="DC51" s="358"/>
      <c r="DD51" s="1360"/>
      <c r="DE51" s="1361"/>
      <c r="DF51" s="386"/>
      <c r="DG51" s="287">
        <f>F51+AO51+BX51</f>
        <v>0</v>
      </c>
      <c r="DH51" s="383"/>
      <c r="DI51" s="386"/>
      <c r="DJ51" s="287">
        <f>I51+AR51+CA51</f>
        <v>0</v>
      </c>
      <c r="DK51" s="383"/>
      <c r="DL51" s="288"/>
      <c r="DM51" s="287">
        <f>L51+AU51+CD51</f>
        <v>0</v>
      </c>
      <c r="DN51" s="383"/>
      <c r="DO51" s="288"/>
      <c r="DP51" s="287">
        <f>O51+AX51+CG51</f>
        <v>0</v>
      </c>
      <c r="DQ51" s="383"/>
      <c r="DR51" s="288"/>
      <c r="DS51" s="287">
        <f>R51+BA51+CJ51</f>
        <v>0</v>
      </c>
      <c r="DT51" s="383"/>
      <c r="DU51" s="288"/>
      <c r="DV51" s="287">
        <f>U51+BD51+CM51</f>
        <v>0</v>
      </c>
      <c r="DW51" s="383"/>
      <c r="DX51" s="288"/>
      <c r="DY51" s="287">
        <f>X51+BG51+CP51</f>
        <v>0</v>
      </c>
      <c r="DZ51" s="383"/>
      <c r="EA51" s="288"/>
      <c r="EB51" s="287">
        <f>AA51+BJ51+CS51</f>
        <v>0</v>
      </c>
      <c r="EC51" s="383"/>
      <c r="ED51" s="288"/>
      <c r="EE51" s="287">
        <f>DG51+DJ51+DM51+DP51+DS51+DV51+DY51+EB51</f>
        <v>0</v>
      </c>
      <c r="EF51" s="385"/>
      <c r="EG51" s="360"/>
      <c r="EH51" s="354"/>
    </row>
    <row r="52" spans="1:138" ht="5.25" customHeight="1">
      <c r="A52" s="351"/>
      <c r="B52" s="358"/>
      <c r="C52" s="1362"/>
      <c r="D52" s="1363"/>
      <c r="E52" s="386"/>
      <c r="F52" s="288"/>
      <c r="G52" s="383"/>
      <c r="H52" s="386"/>
      <c r="I52" s="288"/>
      <c r="J52" s="383"/>
      <c r="K52" s="288"/>
      <c r="L52" s="288"/>
      <c r="M52" s="383"/>
      <c r="N52" s="288"/>
      <c r="O52" s="288"/>
      <c r="P52" s="383"/>
      <c r="Q52" s="288"/>
      <c r="R52" s="288"/>
      <c r="S52" s="383"/>
      <c r="T52" s="288"/>
      <c r="U52" s="288"/>
      <c r="V52" s="388"/>
      <c r="W52" s="288"/>
      <c r="X52" s="288"/>
      <c r="Y52" s="383"/>
      <c r="Z52" s="288"/>
      <c r="AA52" s="288"/>
      <c r="AB52" s="383"/>
      <c r="AC52" s="288"/>
      <c r="AD52" s="288"/>
      <c r="AE52" s="389"/>
      <c r="AF52" s="360"/>
      <c r="AG52" s="351"/>
      <c r="AJ52" s="353"/>
      <c r="AK52" s="358"/>
      <c r="AL52" s="1362"/>
      <c r="AM52" s="1363"/>
      <c r="AN52" s="386"/>
      <c r="AO52" s="288"/>
      <c r="AP52" s="383"/>
      <c r="AQ52" s="386"/>
      <c r="AR52" s="288"/>
      <c r="AS52" s="383"/>
      <c r="AT52" s="288"/>
      <c r="AU52" s="288"/>
      <c r="AV52" s="383"/>
      <c r="AW52" s="288"/>
      <c r="AX52" s="288"/>
      <c r="AY52" s="383"/>
      <c r="AZ52" s="288"/>
      <c r="BA52" s="288"/>
      <c r="BB52" s="383"/>
      <c r="BC52" s="288"/>
      <c r="BD52" s="288"/>
      <c r="BE52" s="388"/>
      <c r="BF52" s="288"/>
      <c r="BG52" s="288"/>
      <c r="BH52" s="383"/>
      <c r="BI52" s="288"/>
      <c r="BJ52" s="288"/>
      <c r="BK52" s="383"/>
      <c r="BL52" s="288"/>
      <c r="BM52" s="384"/>
      <c r="BN52" s="389"/>
      <c r="BO52" s="360"/>
      <c r="BP52" s="353"/>
      <c r="BS52" s="351"/>
      <c r="BT52" s="358"/>
      <c r="BU52" s="1362"/>
      <c r="BV52" s="1363"/>
      <c r="BW52" s="386"/>
      <c r="BX52" s="288"/>
      <c r="BY52" s="383"/>
      <c r="BZ52" s="386"/>
      <c r="CA52" s="288"/>
      <c r="CB52" s="383"/>
      <c r="CC52" s="288"/>
      <c r="CD52" s="288"/>
      <c r="CE52" s="383"/>
      <c r="CF52" s="288"/>
      <c r="CG52" s="288"/>
      <c r="CH52" s="383"/>
      <c r="CI52" s="288"/>
      <c r="CJ52" s="288"/>
      <c r="CK52" s="383"/>
      <c r="CL52" s="288"/>
      <c r="CM52" s="288"/>
      <c r="CN52" s="388"/>
      <c r="CO52" s="288"/>
      <c r="CP52" s="288"/>
      <c r="CQ52" s="383"/>
      <c r="CR52" s="288"/>
      <c r="CS52" s="288"/>
      <c r="CT52" s="383"/>
      <c r="CU52" s="288"/>
      <c r="CV52" s="288"/>
      <c r="CW52" s="389"/>
      <c r="CX52" s="360"/>
      <c r="CY52" s="351"/>
      <c r="DB52" s="354"/>
      <c r="DC52" s="358"/>
      <c r="DD52" s="1362"/>
      <c r="DE52" s="1363"/>
      <c r="DF52" s="386"/>
      <c r="DG52" s="288"/>
      <c r="DH52" s="383"/>
      <c r="DI52" s="386"/>
      <c r="DJ52" s="288"/>
      <c r="DK52" s="383"/>
      <c r="DL52" s="288"/>
      <c r="DM52" s="288"/>
      <c r="DN52" s="383"/>
      <c r="DO52" s="288"/>
      <c r="DP52" s="288"/>
      <c r="DQ52" s="383"/>
      <c r="DR52" s="288"/>
      <c r="DS52" s="288"/>
      <c r="DT52" s="383"/>
      <c r="DU52" s="288"/>
      <c r="DV52" s="288"/>
      <c r="DW52" s="388"/>
      <c r="DX52" s="288"/>
      <c r="DY52" s="288"/>
      <c r="DZ52" s="383"/>
      <c r="EA52" s="288"/>
      <c r="EB52" s="288"/>
      <c r="EC52" s="383"/>
      <c r="ED52" s="288"/>
      <c r="EE52" s="288"/>
      <c r="EF52" s="389"/>
      <c r="EG52" s="360"/>
      <c r="EH52" s="354"/>
    </row>
    <row r="53" spans="1:138" ht="5.25" customHeight="1">
      <c r="A53" s="351"/>
      <c r="B53" s="358"/>
      <c r="C53" s="1358" t="s">
        <v>15</v>
      </c>
      <c r="D53" s="1359"/>
      <c r="E53" s="379"/>
      <c r="F53" s="380"/>
      <c r="G53" s="381"/>
      <c r="H53" s="379"/>
      <c r="I53" s="380"/>
      <c r="J53" s="381"/>
      <c r="K53" s="380"/>
      <c r="L53" s="380"/>
      <c r="M53" s="381"/>
      <c r="N53" s="380"/>
      <c r="O53" s="380"/>
      <c r="P53" s="381"/>
      <c r="Q53" s="380"/>
      <c r="R53" s="380"/>
      <c r="S53" s="381"/>
      <c r="T53" s="380"/>
      <c r="U53" s="380"/>
      <c r="V53" s="383"/>
      <c r="W53" s="380"/>
      <c r="X53" s="380"/>
      <c r="Y53" s="381"/>
      <c r="Z53" s="380"/>
      <c r="AA53" s="380"/>
      <c r="AB53" s="381"/>
      <c r="AC53" s="380"/>
      <c r="AD53" s="380"/>
      <c r="AE53" s="385"/>
      <c r="AF53" s="360"/>
      <c r="AG53" s="351"/>
      <c r="AJ53" s="353"/>
      <c r="AK53" s="358"/>
      <c r="AL53" s="1358" t="s">
        <v>15</v>
      </c>
      <c r="AM53" s="1359"/>
      <c r="AN53" s="379"/>
      <c r="AO53" s="380"/>
      <c r="AP53" s="381"/>
      <c r="AQ53" s="379"/>
      <c r="AR53" s="380"/>
      <c r="AS53" s="381"/>
      <c r="AT53" s="380"/>
      <c r="AU53" s="380"/>
      <c r="AV53" s="381"/>
      <c r="AW53" s="380"/>
      <c r="AX53" s="380"/>
      <c r="AY53" s="381"/>
      <c r="AZ53" s="380"/>
      <c r="BA53" s="380"/>
      <c r="BB53" s="381"/>
      <c r="BC53" s="380"/>
      <c r="BD53" s="380"/>
      <c r="BE53" s="383"/>
      <c r="BF53" s="380"/>
      <c r="BG53" s="380"/>
      <c r="BH53" s="381"/>
      <c r="BI53" s="380"/>
      <c r="BJ53" s="380"/>
      <c r="BK53" s="381"/>
      <c r="BL53" s="380"/>
      <c r="BM53" s="288"/>
      <c r="BN53" s="385"/>
      <c r="BO53" s="360"/>
      <c r="BP53" s="353"/>
      <c r="BS53" s="351"/>
      <c r="BT53" s="358"/>
      <c r="BU53" s="1358" t="s">
        <v>15</v>
      </c>
      <c r="BV53" s="1359"/>
      <c r="BW53" s="379"/>
      <c r="BX53" s="380"/>
      <c r="BY53" s="381"/>
      <c r="BZ53" s="379"/>
      <c r="CA53" s="380"/>
      <c r="CB53" s="381"/>
      <c r="CC53" s="380"/>
      <c r="CD53" s="380"/>
      <c r="CE53" s="381"/>
      <c r="CF53" s="380"/>
      <c r="CG53" s="380"/>
      <c r="CH53" s="381"/>
      <c r="CI53" s="380"/>
      <c r="CJ53" s="380"/>
      <c r="CK53" s="381"/>
      <c r="CL53" s="380"/>
      <c r="CM53" s="380"/>
      <c r="CN53" s="383"/>
      <c r="CO53" s="380"/>
      <c r="CP53" s="380"/>
      <c r="CQ53" s="381"/>
      <c r="CR53" s="380"/>
      <c r="CS53" s="380"/>
      <c r="CT53" s="381"/>
      <c r="CU53" s="380"/>
      <c r="CV53" s="380"/>
      <c r="CW53" s="385"/>
      <c r="CX53" s="360"/>
      <c r="CY53" s="351"/>
      <c r="DB53" s="354"/>
      <c r="DC53" s="358"/>
      <c r="DD53" s="1358" t="s">
        <v>15</v>
      </c>
      <c r="DE53" s="1359"/>
      <c r="DF53" s="379"/>
      <c r="DG53" s="380"/>
      <c r="DH53" s="381"/>
      <c r="DI53" s="379"/>
      <c r="DJ53" s="380"/>
      <c r="DK53" s="381"/>
      <c r="DL53" s="380"/>
      <c r="DM53" s="380"/>
      <c r="DN53" s="381"/>
      <c r="DO53" s="380"/>
      <c r="DP53" s="380"/>
      <c r="DQ53" s="381"/>
      <c r="DR53" s="380"/>
      <c r="DS53" s="380"/>
      <c r="DT53" s="381"/>
      <c r="DU53" s="380"/>
      <c r="DV53" s="380"/>
      <c r="DW53" s="383"/>
      <c r="DX53" s="380"/>
      <c r="DY53" s="380"/>
      <c r="DZ53" s="381"/>
      <c r="EA53" s="380"/>
      <c r="EB53" s="380"/>
      <c r="EC53" s="381"/>
      <c r="ED53" s="380"/>
      <c r="EE53" s="380"/>
      <c r="EF53" s="385"/>
      <c r="EG53" s="360"/>
      <c r="EH53" s="354"/>
    </row>
    <row r="54" spans="1:138" ht="15" customHeight="1">
      <c r="A54" s="351"/>
      <c r="B54" s="358"/>
      <c r="C54" s="1360"/>
      <c r="D54" s="1361"/>
      <c r="E54" s="386"/>
      <c r="F54" s="287"/>
      <c r="G54" s="383"/>
      <c r="H54" s="386"/>
      <c r="I54" s="287"/>
      <c r="J54" s="383"/>
      <c r="K54" s="288"/>
      <c r="L54" s="287"/>
      <c r="M54" s="383"/>
      <c r="N54" s="288"/>
      <c r="O54" s="287"/>
      <c r="P54" s="383"/>
      <c r="Q54" s="288"/>
      <c r="R54" s="287"/>
      <c r="S54" s="383"/>
      <c r="T54" s="288"/>
      <c r="U54" s="287"/>
      <c r="V54" s="391"/>
      <c r="W54" s="288"/>
      <c r="X54" s="287"/>
      <c r="Y54" s="383"/>
      <c r="Z54" s="288"/>
      <c r="AA54" s="287"/>
      <c r="AB54" s="383"/>
      <c r="AC54" s="288"/>
      <c r="AD54" s="287">
        <f>F54+I54+L54+O54+R54+U54+X54+AA54</f>
        <v>0</v>
      </c>
      <c r="AE54" s="385"/>
      <c r="AF54" s="360"/>
      <c r="AG54" s="351"/>
      <c r="AJ54" s="353"/>
      <c r="AK54" s="358"/>
      <c r="AL54" s="1360"/>
      <c r="AM54" s="1361"/>
      <c r="AN54" s="386"/>
      <c r="AO54" s="287"/>
      <c r="AP54" s="383"/>
      <c r="AQ54" s="386"/>
      <c r="AR54" s="287"/>
      <c r="AS54" s="383"/>
      <c r="AT54" s="288"/>
      <c r="AU54" s="287"/>
      <c r="AV54" s="383"/>
      <c r="AW54" s="288"/>
      <c r="AX54" s="287"/>
      <c r="AY54" s="383"/>
      <c r="AZ54" s="288"/>
      <c r="BA54" s="287"/>
      <c r="BB54" s="383"/>
      <c r="BC54" s="288"/>
      <c r="BD54" s="287"/>
      <c r="BE54" s="391"/>
      <c r="BF54" s="288"/>
      <c r="BG54" s="287"/>
      <c r="BH54" s="383"/>
      <c r="BI54" s="288"/>
      <c r="BJ54" s="287"/>
      <c r="BK54" s="383"/>
      <c r="BL54" s="288"/>
      <c r="BM54" s="287">
        <f>AO54+AR54+AU54+AX54+BA54+BD54+BG54+BJ54</f>
        <v>0</v>
      </c>
      <c r="BN54" s="385"/>
      <c r="BO54" s="360"/>
      <c r="BP54" s="353"/>
      <c r="BS54" s="351"/>
      <c r="BT54" s="358"/>
      <c r="BU54" s="1360"/>
      <c r="BV54" s="1361"/>
      <c r="BW54" s="386"/>
      <c r="BX54" s="287"/>
      <c r="BY54" s="383"/>
      <c r="BZ54" s="386"/>
      <c r="CA54" s="287"/>
      <c r="CB54" s="383"/>
      <c r="CC54" s="288"/>
      <c r="CD54" s="287"/>
      <c r="CE54" s="383"/>
      <c r="CF54" s="288"/>
      <c r="CG54" s="287"/>
      <c r="CH54" s="383"/>
      <c r="CI54" s="288"/>
      <c r="CJ54" s="287"/>
      <c r="CK54" s="383"/>
      <c r="CL54" s="288"/>
      <c r="CM54" s="287"/>
      <c r="CN54" s="391"/>
      <c r="CO54" s="288"/>
      <c r="CP54" s="287"/>
      <c r="CQ54" s="383"/>
      <c r="CR54" s="288"/>
      <c r="CS54" s="287"/>
      <c r="CT54" s="383"/>
      <c r="CU54" s="288"/>
      <c r="CV54" s="287">
        <f>BX54+CA54+CD54+CG54+CJ54+CM54+CP54+CS54</f>
        <v>0</v>
      </c>
      <c r="CW54" s="385"/>
      <c r="CX54" s="360"/>
      <c r="CY54" s="351"/>
      <c r="DB54" s="354"/>
      <c r="DC54" s="358"/>
      <c r="DD54" s="1360"/>
      <c r="DE54" s="1361"/>
      <c r="DF54" s="386"/>
      <c r="DG54" s="287">
        <f>F54+AO54+BX54</f>
        <v>0</v>
      </c>
      <c r="DH54" s="383"/>
      <c r="DI54" s="386"/>
      <c r="DJ54" s="287">
        <f>I54+AR54+CA54</f>
        <v>0</v>
      </c>
      <c r="DK54" s="383"/>
      <c r="DL54" s="288"/>
      <c r="DM54" s="287">
        <f>L54+AU54+CD54</f>
        <v>0</v>
      </c>
      <c r="DN54" s="383"/>
      <c r="DO54" s="288"/>
      <c r="DP54" s="287">
        <f>O54+AX54+CG54</f>
        <v>0</v>
      </c>
      <c r="DQ54" s="383"/>
      <c r="DR54" s="288"/>
      <c r="DS54" s="287">
        <f>R54+BA54+CJ54</f>
        <v>0</v>
      </c>
      <c r="DT54" s="383"/>
      <c r="DU54" s="288"/>
      <c r="DV54" s="287">
        <f>U54+BD54+CM54</f>
        <v>0</v>
      </c>
      <c r="DW54" s="391"/>
      <c r="DX54" s="288"/>
      <c r="DY54" s="287">
        <f>X54+BG54+CP54</f>
        <v>0</v>
      </c>
      <c r="DZ54" s="383"/>
      <c r="EA54" s="288"/>
      <c r="EB54" s="287">
        <f>AA54+BJ54+CS54</f>
        <v>0</v>
      </c>
      <c r="EC54" s="383"/>
      <c r="ED54" s="288"/>
      <c r="EE54" s="287">
        <f>DG54+DJ54+DM54+DP54+DS54+DV54+DY54+EB54</f>
        <v>0</v>
      </c>
      <c r="EF54" s="385"/>
      <c r="EG54" s="360"/>
      <c r="EH54" s="354"/>
    </row>
    <row r="55" spans="1:138" ht="5.25" customHeight="1">
      <c r="A55" s="351"/>
      <c r="B55" s="358"/>
      <c r="C55" s="1362"/>
      <c r="D55" s="1363"/>
      <c r="E55" s="386"/>
      <c r="F55" s="288"/>
      <c r="G55" s="383"/>
      <c r="H55" s="386"/>
      <c r="I55" s="288"/>
      <c r="J55" s="383"/>
      <c r="K55" s="288"/>
      <c r="L55" s="288"/>
      <c r="M55" s="383"/>
      <c r="N55" s="288"/>
      <c r="O55" s="288"/>
      <c r="P55" s="383"/>
      <c r="Q55" s="288"/>
      <c r="R55" s="288"/>
      <c r="S55" s="383"/>
      <c r="T55" s="288"/>
      <c r="U55" s="288"/>
      <c r="V55" s="388"/>
      <c r="W55" s="288"/>
      <c r="X55" s="288"/>
      <c r="Y55" s="383"/>
      <c r="Z55" s="288"/>
      <c r="AA55" s="288"/>
      <c r="AB55" s="383"/>
      <c r="AC55" s="288"/>
      <c r="AD55" s="288"/>
      <c r="AE55" s="389"/>
      <c r="AF55" s="360"/>
      <c r="AG55" s="351"/>
      <c r="AJ55" s="353"/>
      <c r="AK55" s="358"/>
      <c r="AL55" s="1362"/>
      <c r="AM55" s="1363"/>
      <c r="AN55" s="386"/>
      <c r="AO55" s="288"/>
      <c r="AP55" s="383"/>
      <c r="AQ55" s="386"/>
      <c r="AR55" s="288"/>
      <c r="AS55" s="383"/>
      <c r="AT55" s="288"/>
      <c r="AU55" s="288"/>
      <c r="AV55" s="383"/>
      <c r="AW55" s="288"/>
      <c r="AX55" s="288"/>
      <c r="AY55" s="383"/>
      <c r="AZ55" s="288"/>
      <c r="BA55" s="288"/>
      <c r="BB55" s="383"/>
      <c r="BC55" s="288"/>
      <c r="BD55" s="288"/>
      <c r="BE55" s="388"/>
      <c r="BF55" s="288"/>
      <c r="BG55" s="288"/>
      <c r="BH55" s="383"/>
      <c r="BI55" s="288"/>
      <c r="BJ55" s="288"/>
      <c r="BK55" s="383"/>
      <c r="BL55" s="288"/>
      <c r="BM55" s="288"/>
      <c r="BN55" s="389"/>
      <c r="BO55" s="360"/>
      <c r="BP55" s="353"/>
      <c r="BS55" s="351"/>
      <c r="BT55" s="358"/>
      <c r="BU55" s="1362"/>
      <c r="BV55" s="1363"/>
      <c r="BW55" s="386"/>
      <c r="BX55" s="288"/>
      <c r="BY55" s="383"/>
      <c r="BZ55" s="386"/>
      <c r="CA55" s="288"/>
      <c r="CB55" s="383"/>
      <c r="CC55" s="288"/>
      <c r="CD55" s="288"/>
      <c r="CE55" s="383"/>
      <c r="CF55" s="288"/>
      <c r="CG55" s="288"/>
      <c r="CH55" s="383"/>
      <c r="CI55" s="288"/>
      <c r="CJ55" s="288"/>
      <c r="CK55" s="383"/>
      <c r="CL55" s="288"/>
      <c r="CM55" s="288"/>
      <c r="CN55" s="388"/>
      <c r="CO55" s="288"/>
      <c r="CP55" s="288"/>
      <c r="CQ55" s="383"/>
      <c r="CR55" s="288"/>
      <c r="CS55" s="288"/>
      <c r="CT55" s="383"/>
      <c r="CU55" s="288"/>
      <c r="CV55" s="288"/>
      <c r="CW55" s="389"/>
      <c r="CX55" s="360"/>
      <c r="CY55" s="351"/>
      <c r="DB55" s="354"/>
      <c r="DC55" s="358"/>
      <c r="DD55" s="1362"/>
      <c r="DE55" s="1363"/>
      <c r="DF55" s="386"/>
      <c r="DG55" s="288"/>
      <c r="DH55" s="383"/>
      <c r="DI55" s="386"/>
      <c r="DJ55" s="288"/>
      <c r="DK55" s="383"/>
      <c r="DL55" s="288"/>
      <c r="DM55" s="288"/>
      <c r="DN55" s="383"/>
      <c r="DO55" s="288"/>
      <c r="DP55" s="288"/>
      <c r="DQ55" s="383"/>
      <c r="DR55" s="288"/>
      <c r="DS55" s="288"/>
      <c r="DT55" s="383"/>
      <c r="DU55" s="288"/>
      <c r="DV55" s="288"/>
      <c r="DW55" s="388"/>
      <c r="DX55" s="288"/>
      <c r="DY55" s="288"/>
      <c r="DZ55" s="383"/>
      <c r="EA55" s="288"/>
      <c r="EB55" s="288"/>
      <c r="EC55" s="383"/>
      <c r="ED55" s="288"/>
      <c r="EE55" s="288"/>
      <c r="EF55" s="389"/>
      <c r="EG55" s="360"/>
      <c r="EH55" s="354"/>
    </row>
    <row r="56" spans="1:138" ht="5.25" customHeight="1">
      <c r="A56" s="351"/>
      <c r="B56" s="358"/>
      <c r="C56" s="1358" t="s">
        <v>16</v>
      </c>
      <c r="D56" s="1359"/>
      <c r="E56" s="379"/>
      <c r="F56" s="380"/>
      <c r="G56" s="381"/>
      <c r="H56" s="379"/>
      <c r="I56" s="380"/>
      <c r="J56" s="381"/>
      <c r="K56" s="380"/>
      <c r="L56" s="380"/>
      <c r="M56" s="381"/>
      <c r="N56" s="380"/>
      <c r="O56" s="380"/>
      <c r="P56" s="381"/>
      <c r="Q56" s="380"/>
      <c r="R56" s="380"/>
      <c r="S56" s="381"/>
      <c r="T56" s="380"/>
      <c r="U56" s="380"/>
      <c r="V56" s="383"/>
      <c r="W56" s="380"/>
      <c r="X56" s="380"/>
      <c r="Y56" s="381"/>
      <c r="Z56" s="380"/>
      <c r="AA56" s="380"/>
      <c r="AB56" s="381"/>
      <c r="AC56" s="380"/>
      <c r="AD56" s="380"/>
      <c r="AE56" s="385"/>
      <c r="AF56" s="360"/>
      <c r="AG56" s="351"/>
      <c r="AJ56" s="353"/>
      <c r="AK56" s="358"/>
      <c r="AL56" s="1358" t="s">
        <v>16</v>
      </c>
      <c r="AM56" s="1359"/>
      <c r="AN56" s="379"/>
      <c r="AO56" s="380"/>
      <c r="AP56" s="381"/>
      <c r="AQ56" s="379"/>
      <c r="AR56" s="380"/>
      <c r="AS56" s="381"/>
      <c r="AT56" s="380"/>
      <c r="AU56" s="380"/>
      <c r="AV56" s="381"/>
      <c r="AW56" s="380"/>
      <c r="AX56" s="380"/>
      <c r="AY56" s="381"/>
      <c r="AZ56" s="380"/>
      <c r="BA56" s="380"/>
      <c r="BB56" s="381"/>
      <c r="BC56" s="380"/>
      <c r="BD56" s="380"/>
      <c r="BE56" s="383"/>
      <c r="BF56" s="380"/>
      <c r="BG56" s="380"/>
      <c r="BH56" s="381"/>
      <c r="BI56" s="380"/>
      <c r="BJ56" s="380"/>
      <c r="BK56" s="381"/>
      <c r="BL56" s="380"/>
      <c r="BM56" s="380"/>
      <c r="BN56" s="385"/>
      <c r="BO56" s="360"/>
      <c r="BP56" s="353"/>
      <c r="BS56" s="351"/>
      <c r="BT56" s="358"/>
      <c r="BU56" s="1358" t="s">
        <v>16</v>
      </c>
      <c r="BV56" s="1359"/>
      <c r="BW56" s="379"/>
      <c r="BX56" s="380"/>
      <c r="BY56" s="381"/>
      <c r="BZ56" s="379"/>
      <c r="CA56" s="380"/>
      <c r="CB56" s="381"/>
      <c r="CC56" s="380"/>
      <c r="CD56" s="380"/>
      <c r="CE56" s="381"/>
      <c r="CF56" s="380"/>
      <c r="CG56" s="380"/>
      <c r="CH56" s="381"/>
      <c r="CI56" s="380"/>
      <c r="CJ56" s="380"/>
      <c r="CK56" s="381"/>
      <c r="CL56" s="380"/>
      <c r="CM56" s="380"/>
      <c r="CN56" s="383"/>
      <c r="CO56" s="380"/>
      <c r="CP56" s="380"/>
      <c r="CQ56" s="381"/>
      <c r="CR56" s="380"/>
      <c r="CS56" s="380"/>
      <c r="CT56" s="381"/>
      <c r="CU56" s="380"/>
      <c r="CV56" s="380"/>
      <c r="CW56" s="385"/>
      <c r="CX56" s="360"/>
      <c r="CY56" s="351"/>
      <c r="DB56" s="354"/>
      <c r="DC56" s="358"/>
      <c r="DD56" s="1358" t="s">
        <v>16</v>
      </c>
      <c r="DE56" s="1359"/>
      <c r="DF56" s="379"/>
      <c r="DG56" s="380"/>
      <c r="DH56" s="381"/>
      <c r="DI56" s="379"/>
      <c r="DJ56" s="380"/>
      <c r="DK56" s="381"/>
      <c r="DL56" s="380"/>
      <c r="DM56" s="380"/>
      <c r="DN56" s="381"/>
      <c r="DO56" s="380"/>
      <c r="DP56" s="380"/>
      <c r="DQ56" s="381"/>
      <c r="DR56" s="380"/>
      <c r="DS56" s="380"/>
      <c r="DT56" s="381"/>
      <c r="DU56" s="380"/>
      <c r="DV56" s="380"/>
      <c r="DW56" s="383"/>
      <c r="DX56" s="380"/>
      <c r="DY56" s="380"/>
      <c r="DZ56" s="381"/>
      <c r="EA56" s="380"/>
      <c r="EB56" s="380"/>
      <c r="EC56" s="381"/>
      <c r="ED56" s="380"/>
      <c r="EE56" s="380"/>
      <c r="EF56" s="385"/>
      <c r="EG56" s="360"/>
      <c r="EH56" s="354"/>
    </row>
    <row r="57" spans="1:138" ht="15" customHeight="1">
      <c r="A57" s="351"/>
      <c r="B57" s="358"/>
      <c r="C57" s="1360"/>
      <c r="D57" s="1361"/>
      <c r="E57" s="386"/>
      <c r="F57" s="287"/>
      <c r="G57" s="383"/>
      <c r="H57" s="386"/>
      <c r="I57" s="287"/>
      <c r="J57" s="383"/>
      <c r="K57" s="386"/>
      <c r="L57" s="287"/>
      <c r="M57" s="383"/>
      <c r="N57" s="288"/>
      <c r="O57" s="287"/>
      <c r="P57" s="383"/>
      <c r="Q57" s="288"/>
      <c r="R57" s="287"/>
      <c r="S57" s="383"/>
      <c r="T57" s="288"/>
      <c r="U57" s="287"/>
      <c r="V57" s="383"/>
      <c r="W57" s="288"/>
      <c r="X57" s="287"/>
      <c r="Y57" s="383"/>
      <c r="Z57" s="288"/>
      <c r="AA57" s="287"/>
      <c r="AB57" s="383"/>
      <c r="AC57" s="288"/>
      <c r="AD57" s="287">
        <f>F57+I57+L57+O57+R57+U57+X57+AA57</f>
        <v>0</v>
      </c>
      <c r="AE57" s="385"/>
      <c r="AF57" s="360"/>
      <c r="AG57" s="351"/>
      <c r="AJ57" s="353"/>
      <c r="AK57" s="358"/>
      <c r="AL57" s="1360"/>
      <c r="AM57" s="1361"/>
      <c r="AN57" s="386"/>
      <c r="AO57" s="287"/>
      <c r="AP57" s="383"/>
      <c r="AQ57" s="386"/>
      <c r="AR57" s="287"/>
      <c r="AS57" s="383"/>
      <c r="AT57" s="386"/>
      <c r="AU57" s="287"/>
      <c r="AV57" s="383"/>
      <c r="AW57" s="288"/>
      <c r="AX57" s="287"/>
      <c r="AY57" s="383"/>
      <c r="AZ57" s="288"/>
      <c r="BA57" s="287"/>
      <c r="BB57" s="383"/>
      <c r="BC57" s="288"/>
      <c r="BD57" s="287"/>
      <c r="BE57" s="383"/>
      <c r="BF57" s="288"/>
      <c r="BG57" s="287"/>
      <c r="BH57" s="383"/>
      <c r="BI57" s="288"/>
      <c r="BJ57" s="287"/>
      <c r="BK57" s="383"/>
      <c r="BL57" s="288"/>
      <c r="BM57" s="287">
        <f>AO57+AR57+AU57+AX57+BA57+BD57+BG57+BJ57</f>
        <v>0</v>
      </c>
      <c r="BN57" s="385"/>
      <c r="BO57" s="360"/>
      <c r="BP57" s="353"/>
      <c r="BS57" s="351"/>
      <c r="BT57" s="358"/>
      <c r="BU57" s="1360"/>
      <c r="BV57" s="1361"/>
      <c r="BW57" s="386"/>
      <c r="BX57" s="287"/>
      <c r="BY57" s="383"/>
      <c r="BZ57" s="386"/>
      <c r="CA57" s="287"/>
      <c r="CB57" s="383"/>
      <c r="CC57" s="386"/>
      <c r="CD57" s="287"/>
      <c r="CE57" s="383"/>
      <c r="CF57" s="288"/>
      <c r="CG57" s="287"/>
      <c r="CH57" s="383"/>
      <c r="CI57" s="288"/>
      <c r="CJ57" s="287"/>
      <c r="CK57" s="383"/>
      <c r="CL57" s="288"/>
      <c r="CM57" s="287"/>
      <c r="CN57" s="383"/>
      <c r="CO57" s="288"/>
      <c r="CP57" s="287"/>
      <c r="CQ57" s="383"/>
      <c r="CR57" s="288"/>
      <c r="CS57" s="287"/>
      <c r="CT57" s="383"/>
      <c r="CU57" s="288"/>
      <c r="CV57" s="287">
        <f>BX57+CA57+CD57+CG57+CJ57+CM57+CP57+CS57</f>
        <v>0</v>
      </c>
      <c r="CW57" s="385"/>
      <c r="CX57" s="360"/>
      <c r="CY57" s="351"/>
      <c r="DB57" s="354"/>
      <c r="DC57" s="358"/>
      <c r="DD57" s="1360"/>
      <c r="DE57" s="1361"/>
      <c r="DF57" s="386"/>
      <c r="DG57" s="287">
        <f>F57+AO57+BX57</f>
        <v>0</v>
      </c>
      <c r="DH57" s="383"/>
      <c r="DI57" s="386"/>
      <c r="DJ57" s="287">
        <f>I57+AR57+CA57</f>
        <v>0</v>
      </c>
      <c r="DK57" s="383"/>
      <c r="DL57" s="386"/>
      <c r="DM57" s="287">
        <f>L57+AU57+CD57</f>
        <v>0</v>
      </c>
      <c r="DN57" s="383"/>
      <c r="DO57" s="288"/>
      <c r="DP57" s="287">
        <f>O57+AX57+CG57</f>
        <v>0</v>
      </c>
      <c r="DQ57" s="383"/>
      <c r="DR57" s="288"/>
      <c r="DS57" s="287">
        <f>R57+BA57+CJ57</f>
        <v>0</v>
      </c>
      <c r="DT57" s="383"/>
      <c r="DU57" s="288"/>
      <c r="DV57" s="287">
        <f>U57+BD57+CM57</f>
        <v>0</v>
      </c>
      <c r="DW57" s="383"/>
      <c r="DX57" s="288"/>
      <c r="DY57" s="287">
        <f>X57+BG57+CP57</f>
        <v>0</v>
      </c>
      <c r="DZ57" s="383"/>
      <c r="EA57" s="288"/>
      <c r="EB57" s="287">
        <f>AA57+BJ57+CS57</f>
        <v>0</v>
      </c>
      <c r="EC57" s="383"/>
      <c r="ED57" s="288"/>
      <c r="EE57" s="287">
        <f>DG57+DJ57+DM57+DP57+DS57+DV57+DY57+EB57</f>
        <v>0</v>
      </c>
      <c r="EF57" s="385"/>
      <c r="EG57" s="360"/>
      <c r="EH57" s="354"/>
    </row>
    <row r="58" spans="1:138" ht="5.25" customHeight="1">
      <c r="A58" s="351"/>
      <c r="B58" s="358"/>
      <c r="C58" s="1360"/>
      <c r="D58" s="1361"/>
      <c r="E58" s="386"/>
      <c r="F58" s="288"/>
      <c r="G58" s="383"/>
      <c r="H58" s="386"/>
      <c r="I58" s="288"/>
      <c r="J58" s="383"/>
      <c r="K58" s="386"/>
      <c r="L58" s="288"/>
      <c r="M58" s="383"/>
      <c r="N58" s="288"/>
      <c r="O58" s="288"/>
      <c r="P58" s="383"/>
      <c r="Q58" s="288"/>
      <c r="R58" s="288"/>
      <c r="S58" s="383"/>
      <c r="T58" s="288"/>
      <c r="U58" s="288"/>
      <c r="V58" s="388"/>
      <c r="W58" s="288"/>
      <c r="X58" s="288"/>
      <c r="Y58" s="383"/>
      <c r="Z58" s="288"/>
      <c r="AA58" s="288"/>
      <c r="AB58" s="383"/>
      <c r="AC58" s="288"/>
      <c r="AD58" s="288"/>
      <c r="AE58" s="389"/>
      <c r="AF58" s="360"/>
      <c r="AG58" s="351"/>
      <c r="AJ58" s="353"/>
      <c r="AK58" s="358"/>
      <c r="AL58" s="1360"/>
      <c r="AM58" s="1361"/>
      <c r="AN58" s="386"/>
      <c r="AO58" s="288"/>
      <c r="AP58" s="383"/>
      <c r="AQ58" s="386"/>
      <c r="AR58" s="288"/>
      <c r="AS58" s="383"/>
      <c r="AT58" s="386"/>
      <c r="AU58" s="288"/>
      <c r="AV58" s="383"/>
      <c r="AW58" s="288"/>
      <c r="AX58" s="288"/>
      <c r="AY58" s="383"/>
      <c r="AZ58" s="288"/>
      <c r="BA58" s="288"/>
      <c r="BB58" s="383"/>
      <c r="BC58" s="288"/>
      <c r="BD58" s="288"/>
      <c r="BE58" s="388"/>
      <c r="BF58" s="288"/>
      <c r="BG58" s="288"/>
      <c r="BH58" s="383"/>
      <c r="BI58" s="288"/>
      <c r="BJ58" s="288"/>
      <c r="BK58" s="383"/>
      <c r="BL58" s="288"/>
      <c r="BM58" s="288"/>
      <c r="BN58" s="389"/>
      <c r="BO58" s="360"/>
      <c r="BP58" s="353"/>
      <c r="BS58" s="351"/>
      <c r="BT58" s="358"/>
      <c r="BU58" s="1360"/>
      <c r="BV58" s="1361"/>
      <c r="BW58" s="386"/>
      <c r="BX58" s="288"/>
      <c r="BY58" s="383"/>
      <c r="BZ58" s="386"/>
      <c r="CA58" s="288"/>
      <c r="CB58" s="383"/>
      <c r="CC58" s="386"/>
      <c r="CD58" s="288"/>
      <c r="CE58" s="383"/>
      <c r="CF58" s="288"/>
      <c r="CG58" s="288"/>
      <c r="CH58" s="383"/>
      <c r="CI58" s="288"/>
      <c r="CJ58" s="288"/>
      <c r="CK58" s="383"/>
      <c r="CL58" s="288"/>
      <c r="CM58" s="288"/>
      <c r="CN58" s="388"/>
      <c r="CO58" s="288"/>
      <c r="CP58" s="288"/>
      <c r="CQ58" s="383"/>
      <c r="CR58" s="288"/>
      <c r="CS58" s="288"/>
      <c r="CT58" s="383"/>
      <c r="CU58" s="288"/>
      <c r="CV58" s="288"/>
      <c r="CW58" s="389"/>
      <c r="CX58" s="360"/>
      <c r="CY58" s="351"/>
      <c r="DB58" s="354"/>
      <c r="DC58" s="358"/>
      <c r="DD58" s="1360"/>
      <c r="DE58" s="1361"/>
      <c r="DF58" s="386"/>
      <c r="DG58" s="288"/>
      <c r="DH58" s="383"/>
      <c r="DI58" s="386"/>
      <c r="DJ58" s="288"/>
      <c r="DK58" s="383"/>
      <c r="DL58" s="386"/>
      <c r="DM58" s="288"/>
      <c r="DN58" s="383"/>
      <c r="DO58" s="288"/>
      <c r="DP58" s="288"/>
      <c r="DQ58" s="383"/>
      <c r="DR58" s="288"/>
      <c r="DS58" s="288"/>
      <c r="DT58" s="383"/>
      <c r="DU58" s="288"/>
      <c r="DV58" s="288"/>
      <c r="DW58" s="388"/>
      <c r="DX58" s="288"/>
      <c r="DY58" s="288"/>
      <c r="DZ58" s="383"/>
      <c r="EA58" s="288"/>
      <c r="EB58" s="288"/>
      <c r="EC58" s="383"/>
      <c r="ED58" s="288"/>
      <c r="EE58" s="288"/>
      <c r="EF58" s="389"/>
      <c r="EG58" s="360"/>
      <c r="EH58" s="354"/>
    </row>
    <row r="59" spans="1:138" ht="5.25" customHeight="1">
      <c r="A59" s="351"/>
      <c r="B59" s="358"/>
      <c r="C59" s="1358" t="s">
        <v>17</v>
      </c>
      <c r="D59" s="1359"/>
      <c r="E59" s="379"/>
      <c r="F59" s="380"/>
      <c r="G59" s="381"/>
      <c r="H59" s="379"/>
      <c r="I59" s="380"/>
      <c r="J59" s="381"/>
      <c r="K59" s="380"/>
      <c r="L59" s="380"/>
      <c r="M59" s="381"/>
      <c r="N59" s="380"/>
      <c r="O59" s="380"/>
      <c r="P59" s="381"/>
      <c r="Q59" s="380"/>
      <c r="R59" s="382"/>
      <c r="S59" s="381"/>
      <c r="T59" s="380"/>
      <c r="U59" s="380"/>
      <c r="V59" s="383"/>
      <c r="W59" s="380"/>
      <c r="X59" s="380"/>
      <c r="Y59" s="381"/>
      <c r="Z59" s="380"/>
      <c r="AA59" s="382"/>
      <c r="AB59" s="381"/>
      <c r="AC59" s="380"/>
      <c r="AD59" s="380"/>
      <c r="AE59" s="385"/>
      <c r="AF59" s="360"/>
      <c r="AG59" s="351"/>
      <c r="AJ59" s="353"/>
      <c r="AK59" s="358"/>
      <c r="AL59" s="1358" t="s">
        <v>17</v>
      </c>
      <c r="AM59" s="1359"/>
      <c r="AN59" s="379"/>
      <c r="AO59" s="380"/>
      <c r="AP59" s="381"/>
      <c r="AQ59" s="379"/>
      <c r="AR59" s="380"/>
      <c r="AS59" s="381"/>
      <c r="AT59" s="380"/>
      <c r="AU59" s="380"/>
      <c r="AV59" s="381"/>
      <c r="AW59" s="380"/>
      <c r="AX59" s="380"/>
      <c r="AY59" s="381"/>
      <c r="AZ59" s="380"/>
      <c r="BA59" s="382"/>
      <c r="BB59" s="381"/>
      <c r="BC59" s="380"/>
      <c r="BD59" s="380"/>
      <c r="BE59" s="383"/>
      <c r="BF59" s="380"/>
      <c r="BG59" s="380"/>
      <c r="BH59" s="381"/>
      <c r="BI59" s="380"/>
      <c r="BJ59" s="382"/>
      <c r="BK59" s="381"/>
      <c r="BL59" s="380"/>
      <c r="BM59" s="380"/>
      <c r="BN59" s="385"/>
      <c r="BO59" s="360"/>
      <c r="BP59" s="353"/>
      <c r="BS59" s="351"/>
      <c r="BT59" s="358"/>
      <c r="BU59" s="1358" t="s">
        <v>17</v>
      </c>
      <c r="BV59" s="1359"/>
      <c r="BW59" s="379"/>
      <c r="BX59" s="380"/>
      <c r="BY59" s="381"/>
      <c r="BZ59" s="379"/>
      <c r="CA59" s="380"/>
      <c r="CB59" s="381"/>
      <c r="CC59" s="380"/>
      <c r="CD59" s="380"/>
      <c r="CE59" s="381"/>
      <c r="CF59" s="380"/>
      <c r="CG59" s="380"/>
      <c r="CH59" s="381"/>
      <c r="CI59" s="380"/>
      <c r="CJ59" s="382"/>
      <c r="CK59" s="381"/>
      <c r="CL59" s="380"/>
      <c r="CM59" s="380"/>
      <c r="CN59" s="383"/>
      <c r="CO59" s="380"/>
      <c r="CP59" s="380"/>
      <c r="CQ59" s="381"/>
      <c r="CR59" s="380"/>
      <c r="CS59" s="382"/>
      <c r="CT59" s="381"/>
      <c r="CU59" s="380"/>
      <c r="CV59" s="380"/>
      <c r="CW59" s="385"/>
      <c r="CX59" s="360"/>
      <c r="CY59" s="351"/>
      <c r="DB59" s="354"/>
      <c r="DC59" s="358"/>
      <c r="DD59" s="1358" t="s">
        <v>17</v>
      </c>
      <c r="DE59" s="1359"/>
      <c r="DF59" s="379"/>
      <c r="DG59" s="380"/>
      <c r="DH59" s="381"/>
      <c r="DI59" s="379"/>
      <c r="DJ59" s="380"/>
      <c r="DK59" s="381"/>
      <c r="DL59" s="380"/>
      <c r="DM59" s="380"/>
      <c r="DN59" s="381"/>
      <c r="DO59" s="380"/>
      <c r="DP59" s="380"/>
      <c r="DQ59" s="381"/>
      <c r="DR59" s="380"/>
      <c r="DS59" s="382"/>
      <c r="DT59" s="381"/>
      <c r="DU59" s="380"/>
      <c r="DV59" s="380"/>
      <c r="DW59" s="383"/>
      <c r="DX59" s="380"/>
      <c r="DY59" s="380"/>
      <c r="DZ59" s="381"/>
      <c r="EA59" s="380"/>
      <c r="EB59" s="382"/>
      <c r="EC59" s="381"/>
      <c r="ED59" s="380"/>
      <c r="EE59" s="380"/>
      <c r="EF59" s="385"/>
      <c r="EG59" s="360"/>
      <c r="EH59" s="354"/>
    </row>
    <row r="60" spans="1:138" ht="15" customHeight="1">
      <c r="A60" s="351"/>
      <c r="B60" s="358"/>
      <c r="C60" s="1360"/>
      <c r="D60" s="1361"/>
      <c r="E60" s="386"/>
      <c r="F60" s="287"/>
      <c r="G60" s="383"/>
      <c r="H60" s="386"/>
      <c r="I60" s="287"/>
      <c r="J60" s="383"/>
      <c r="K60" s="288"/>
      <c r="L60" s="287"/>
      <c r="M60" s="383"/>
      <c r="N60" s="288"/>
      <c r="O60" s="287"/>
      <c r="P60" s="383"/>
      <c r="Q60" s="288"/>
      <c r="R60" s="287"/>
      <c r="S60" s="383"/>
      <c r="T60" s="288"/>
      <c r="U60" s="287"/>
      <c r="V60" s="383"/>
      <c r="W60" s="288"/>
      <c r="X60" s="287"/>
      <c r="Y60" s="383"/>
      <c r="Z60" s="288"/>
      <c r="AA60" s="287"/>
      <c r="AB60" s="383"/>
      <c r="AC60" s="288"/>
      <c r="AD60" s="287">
        <f>F60+I60+L60+O60+R60+U60+X60+AA60</f>
        <v>0</v>
      </c>
      <c r="AE60" s="385"/>
      <c r="AF60" s="360"/>
      <c r="AG60" s="351"/>
      <c r="AJ60" s="353"/>
      <c r="AK60" s="358"/>
      <c r="AL60" s="1360"/>
      <c r="AM60" s="1361"/>
      <c r="AN60" s="386"/>
      <c r="AO60" s="287"/>
      <c r="AP60" s="383"/>
      <c r="AQ60" s="386"/>
      <c r="AR60" s="287"/>
      <c r="AS60" s="383"/>
      <c r="AT60" s="288"/>
      <c r="AU60" s="287"/>
      <c r="AV60" s="383"/>
      <c r="AW60" s="288"/>
      <c r="AX60" s="287"/>
      <c r="AY60" s="383"/>
      <c r="AZ60" s="288"/>
      <c r="BA60" s="287"/>
      <c r="BB60" s="383"/>
      <c r="BC60" s="288"/>
      <c r="BD60" s="287"/>
      <c r="BE60" s="383"/>
      <c r="BF60" s="288"/>
      <c r="BG60" s="287"/>
      <c r="BH60" s="383"/>
      <c r="BI60" s="288"/>
      <c r="BJ60" s="287"/>
      <c r="BK60" s="383"/>
      <c r="BL60" s="288"/>
      <c r="BM60" s="287">
        <f>AO60+AR60+AU60+AX60+BA60+BD60+BG60+BJ60</f>
        <v>0</v>
      </c>
      <c r="BN60" s="385"/>
      <c r="BO60" s="360"/>
      <c r="BP60" s="353"/>
      <c r="BS60" s="351"/>
      <c r="BT60" s="358"/>
      <c r="BU60" s="1360"/>
      <c r="BV60" s="1361"/>
      <c r="BW60" s="386"/>
      <c r="BX60" s="287"/>
      <c r="BY60" s="383"/>
      <c r="BZ60" s="386"/>
      <c r="CA60" s="287"/>
      <c r="CB60" s="383"/>
      <c r="CC60" s="288"/>
      <c r="CD60" s="287"/>
      <c r="CE60" s="383"/>
      <c r="CF60" s="288"/>
      <c r="CG60" s="287"/>
      <c r="CH60" s="383"/>
      <c r="CI60" s="288"/>
      <c r="CJ60" s="287"/>
      <c r="CK60" s="383"/>
      <c r="CL60" s="288"/>
      <c r="CM60" s="287"/>
      <c r="CN60" s="383"/>
      <c r="CO60" s="288"/>
      <c r="CP60" s="287"/>
      <c r="CQ60" s="383"/>
      <c r="CR60" s="288"/>
      <c r="CS60" s="287"/>
      <c r="CT60" s="383"/>
      <c r="CU60" s="288"/>
      <c r="CV60" s="287">
        <f>BX60+CA60+CD60+CG60+CJ60+CM60+CP60+CS60</f>
        <v>0</v>
      </c>
      <c r="CW60" s="385"/>
      <c r="CX60" s="360"/>
      <c r="CY60" s="351"/>
      <c r="DB60" s="354"/>
      <c r="DC60" s="358"/>
      <c r="DD60" s="1360"/>
      <c r="DE60" s="1361"/>
      <c r="DF60" s="386"/>
      <c r="DG60" s="287">
        <f>F60+AO60+BX60</f>
        <v>0</v>
      </c>
      <c r="DH60" s="383"/>
      <c r="DI60" s="386"/>
      <c r="DJ60" s="287">
        <f>I60+AR60+CA60</f>
        <v>0</v>
      </c>
      <c r="DK60" s="383"/>
      <c r="DL60" s="288"/>
      <c r="DM60" s="287">
        <f>L60+AU60+CD60</f>
        <v>0</v>
      </c>
      <c r="DN60" s="383"/>
      <c r="DO60" s="288"/>
      <c r="DP60" s="287">
        <f>O60+AX60+CG60</f>
        <v>0</v>
      </c>
      <c r="DQ60" s="383"/>
      <c r="DR60" s="288"/>
      <c r="DS60" s="287">
        <f>R60+BA60+CJ60</f>
        <v>0</v>
      </c>
      <c r="DT60" s="383"/>
      <c r="DU60" s="288"/>
      <c r="DV60" s="287">
        <f>U60+BD60+CM60</f>
        <v>0</v>
      </c>
      <c r="DW60" s="383"/>
      <c r="DX60" s="288"/>
      <c r="DY60" s="287">
        <f>X60+BG60+CP60</f>
        <v>0</v>
      </c>
      <c r="DZ60" s="383"/>
      <c r="EA60" s="288"/>
      <c r="EB60" s="287">
        <f>AA60+BJ60+CS60</f>
        <v>0</v>
      </c>
      <c r="EC60" s="383"/>
      <c r="ED60" s="288"/>
      <c r="EE60" s="287">
        <f>DG60+DJ60+DM60+DP60+DS60+DV60+DY60+EB60</f>
        <v>0</v>
      </c>
      <c r="EF60" s="385"/>
      <c r="EG60" s="360"/>
      <c r="EH60" s="354"/>
    </row>
    <row r="61" spans="1:138" ht="5.25" customHeight="1">
      <c r="A61" s="351"/>
      <c r="B61" s="358"/>
      <c r="C61" s="1362"/>
      <c r="D61" s="1363"/>
      <c r="E61" s="386"/>
      <c r="F61" s="288"/>
      <c r="G61" s="383"/>
      <c r="H61" s="386"/>
      <c r="I61" s="288"/>
      <c r="J61" s="383"/>
      <c r="K61" s="288"/>
      <c r="L61" s="288"/>
      <c r="M61" s="383"/>
      <c r="N61" s="288"/>
      <c r="O61" s="288"/>
      <c r="P61" s="383"/>
      <c r="Q61" s="288"/>
      <c r="R61" s="288"/>
      <c r="S61" s="383"/>
      <c r="T61" s="288"/>
      <c r="U61" s="288"/>
      <c r="V61" s="388"/>
      <c r="W61" s="288"/>
      <c r="X61" s="288"/>
      <c r="Y61" s="383"/>
      <c r="Z61" s="288"/>
      <c r="AA61" s="288"/>
      <c r="AB61" s="383"/>
      <c r="AC61" s="288"/>
      <c r="AD61" s="288"/>
      <c r="AE61" s="389"/>
      <c r="AF61" s="360"/>
      <c r="AG61" s="351"/>
      <c r="AJ61" s="353"/>
      <c r="AK61" s="358"/>
      <c r="AL61" s="1362"/>
      <c r="AM61" s="1363"/>
      <c r="AN61" s="386"/>
      <c r="AO61" s="288"/>
      <c r="AP61" s="383"/>
      <c r="AQ61" s="386"/>
      <c r="AR61" s="288"/>
      <c r="AS61" s="383"/>
      <c r="AT61" s="288"/>
      <c r="AU61" s="288"/>
      <c r="AV61" s="383"/>
      <c r="AW61" s="288"/>
      <c r="AX61" s="288"/>
      <c r="AY61" s="383"/>
      <c r="AZ61" s="288"/>
      <c r="BA61" s="288"/>
      <c r="BB61" s="383"/>
      <c r="BC61" s="288"/>
      <c r="BD61" s="288"/>
      <c r="BE61" s="388"/>
      <c r="BF61" s="288"/>
      <c r="BG61" s="288"/>
      <c r="BH61" s="383"/>
      <c r="BI61" s="288"/>
      <c r="BJ61" s="288"/>
      <c r="BK61" s="383"/>
      <c r="BL61" s="288"/>
      <c r="BM61" s="288"/>
      <c r="BN61" s="389"/>
      <c r="BO61" s="360"/>
      <c r="BP61" s="353"/>
      <c r="BS61" s="351"/>
      <c r="BT61" s="358"/>
      <c r="BU61" s="1362"/>
      <c r="BV61" s="1363"/>
      <c r="BW61" s="386"/>
      <c r="BX61" s="288"/>
      <c r="BY61" s="383"/>
      <c r="BZ61" s="386"/>
      <c r="CA61" s="288"/>
      <c r="CB61" s="383"/>
      <c r="CC61" s="288"/>
      <c r="CD61" s="288"/>
      <c r="CE61" s="383"/>
      <c r="CF61" s="288"/>
      <c r="CG61" s="288"/>
      <c r="CH61" s="383"/>
      <c r="CI61" s="288"/>
      <c r="CJ61" s="288"/>
      <c r="CK61" s="383"/>
      <c r="CL61" s="288"/>
      <c r="CM61" s="288"/>
      <c r="CN61" s="388"/>
      <c r="CO61" s="288"/>
      <c r="CP61" s="288"/>
      <c r="CQ61" s="383"/>
      <c r="CR61" s="288"/>
      <c r="CS61" s="288"/>
      <c r="CT61" s="383"/>
      <c r="CU61" s="288"/>
      <c r="CV61" s="288"/>
      <c r="CW61" s="389"/>
      <c r="CX61" s="360"/>
      <c r="CY61" s="351"/>
      <c r="DB61" s="354"/>
      <c r="DC61" s="358"/>
      <c r="DD61" s="1362"/>
      <c r="DE61" s="1363"/>
      <c r="DF61" s="386"/>
      <c r="DG61" s="288"/>
      <c r="DH61" s="383"/>
      <c r="DI61" s="386"/>
      <c r="DJ61" s="288"/>
      <c r="DK61" s="383"/>
      <c r="DL61" s="288"/>
      <c r="DM61" s="288"/>
      <c r="DN61" s="383"/>
      <c r="DO61" s="288"/>
      <c r="DP61" s="288"/>
      <c r="DQ61" s="383"/>
      <c r="DR61" s="288"/>
      <c r="DS61" s="288"/>
      <c r="DT61" s="383"/>
      <c r="DU61" s="288"/>
      <c r="DV61" s="288"/>
      <c r="DW61" s="388"/>
      <c r="DX61" s="288"/>
      <c r="DY61" s="288"/>
      <c r="DZ61" s="383"/>
      <c r="EA61" s="288"/>
      <c r="EB61" s="288"/>
      <c r="EC61" s="383"/>
      <c r="ED61" s="288"/>
      <c r="EE61" s="288"/>
      <c r="EF61" s="389"/>
      <c r="EG61" s="360"/>
      <c r="EH61" s="354"/>
    </row>
    <row r="62" spans="1:138" ht="5.25" customHeight="1">
      <c r="A62" s="351"/>
      <c r="B62" s="358"/>
      <c r="C62" s="1358" t="s">
        <v>37</v>
      </c>
      <c r="D62" s="1359"/>
      <c r="E62" s="379"/>
      <c r="F62" s="380"/>
      <c r="G62" s="381"/>
      <c r="H62" s="379"/>
      <c r="I62" s="380"/>
      <c r="J62" s="381"/>
      <c r="K62" s="380"/>
      <c r="L62" s="380"/>
      <c r="M62" s="381"/>
      <c r="N62" s="380"/>
      <c r="O62" s="380"/>
      <c r="P62" s="381"/>
      <c r="Q62" s="380"/>
      <c r="R62" s="380"/>
      <c r="S62" s="381"/>
      <c r="T62" s="380"/>
      <c r="U62" s="380"/>
      <c r="V62" s="383"/>
      <c r="W62" s="380"/>
      <c r="X62" s="380"/>
      <c r="Y62" s="381"/>
      <c r="Z62" s="380"/>
      <c r="AA62" s="380"/>
      <c r="AB62" s="381"/>
      <c r="AC62" s="380"/>
      <c r="AD62" s="380"/>
      <c r="AE62" s="385"/>
      <c r="AF62" s="360"/>
      <c r="AG62" s="351"/>
      <c r="AJ62" s="353"/>
      <c r="AK62" s="358"/>
      <c r="AL62" s="1358" t="s">
        <v>37</v>
      </c>
      <c r="AM62" s="1359"/>
      <c r="AN62" s="379"/>
      <c r="AO62" s="380"/>
      <c r="AP62" s="381"/>
      <c r="AQ62" s="379"/>
      <c r="AR62" s="380"/>
      <c r="AS62" s="381"/>
      <c r="AT62" s="380"/>
      <c r="AU62" s="380"/>
      <c r="AV62" s="381"/>
      <c r="AW62" s="380"/>
      <c r="AX62" s="380"/>
      <c r="AY62" s="381"/>
      <c r="AZ62" s="380"/>
      <c r="BA62" s="380"/>
      <c r="BB62" s="381"/>
      <c r="BC62" s="380"/>
      <c r="BD62" s="380"/>
      <c r="BE62" s="383"/>
      <c r="BF62" s="380"/>
      <c r="BG62" s="380"/>
      <c r="BH62" s="381"/>
      <c r="BI62" s="380"/>
      <c r="BJ62" s="380"/>
      <c r="BK62" s="381"/>
      <c r="BL62" s="380"/>
      <c r="BM62" s="380"/>
      <c r="BN62" s="385"/>
      <c r="BO62" s="360"/>
      <c r="BP62" s="353"/>
      <c r="BS62" s="351"/>
      <c r="BT62" s="358"/>
      <c r="BU62" s="1358" t="s">
        <v>37</v>
      </c>
      <c r="BV62" s="1359"/>
      <c r="BW62" s="379"/>
      <c r="BX62" s="380"/>
      <c r="BY62" s="381"/>
      <c r="BZ62" s="379"/>
      <c r="CA62" s="380"/>
      <c r="CB62" s="381"/>
      <c r="CC62" s="380"/>
      <c r="CD62" s="380"/>
      <c r="CE62" s="381"/>
      <c r="CF62" s="380"/>
      <c r="CG62" s="380"/>
      <c r="CH62" s="381"/>
      <c r="CI62" s="380"/>
      <c r="CJ62" s="380"/>
      <c r="CK62" s="381"/>
      <c r="CL62" s="380"/>
      <c r="CM62" s="380"/>
      <c r="CN62" s="383"/>
      <c r="CO62" s="380"/>
      <c r="CP62" s="380"/>
      <c r="CQ62" s="381"/>
      <c r="CR62" s="380"/>
      <c r="CS62" s="380"/>
      <c r="CT62" s="381"/>
      <c r="CU62" s="380"/>
      <c r="CV62" s="380"/>
      <c r="CW62" s="385"/>
      <c r="CX62" s="360"/>
      <c r="CY62" s="351"/>
      <c r="DB62" s="354"/>
      <c r="DC62" s="358"/>
      <c r="DD62" s="1358" t="s">
        <v>37</v>
      </c>
      <c r="DE62" s="1359"/>
      <c r="DF62" s="379"/>
      <c r="DG62" s="380"/>
      <c r="DH62" s="381"/>
      <c r="DI62" s="379"/>
      <c r="DJ62" s="380"/>
      <c r="DK62" s="381"/>
      <c r="DL62" s="380"/>
      <c r="DM62" s="380"/>
      <c r="DN62" s="381"/>
      <c r="DO62" s="380"/>
      <c r="DP62" s="380"/>
      <c r="DQ62" s="381"/>
      <c r="DR62" s="380"/>
      <c r="DS62" s="380"/>
      <c r="DT62" s="381"/>
      <c r="DU62" s="380"/>
      <c r="DV62" s="380"/>
      <c r="DW62" s="383"/>
      <c r="DX62" s="380"/>
      <c r="DY62" s="380"/>
      <c r="DZ62" s="381"/>
      <c r="EA62" s="380"/>
      <c r="EB62" s="380"/>
      <c r="EC62" s="381"/>
      <c r="ED62" s="380"/>
      <c r="EE62" s="380"/>
      <c r="EF62" s="385"/>
      <c r="EG62" s="360"/>
      <c r="EH62" s="354"/>
    </row>
    <row r="63" spans="1:138" ht="15" customHeight="1">
      <c r="A63" s="351"/>
      <c r="B63" s="358"/>
      <c r="C63" s="1360"/>
      <c r="D63" s="1361"/>
      <c r="E63" s="386"/>
      <c r="F63" s="287"/>
      <c r="G63" s="383"/>
      <c r="H63" s="386"/>
      <c r="I63" s="287"/>
      <c r="J63" s="383"/>
      <c r="K63" s="288"/>
      <c r="L63" s="287"/>
      <c r="M63" s="383"/>
      <c r="N63" s="288"/>
      <c r="O63" s="287"/>
      <c r="P63" s="383"/>
      <c r="Q63" s="288"/>
      <c r="R63" s="287"/>
      <c r="S63" s="383"/>
      <c r="T63" s="288"/>
      <c r="U63" s="287"/>
      <c r="V63" s="383"/>
      <c r="W63" s="288"/>
      <c r="X63" s="287"/>
      <c r="Y63" s="383"/>
      <c r="Z63" s="288"/>
      <c r="AA63" s="287"/>
      <c r="AB63" s="383"/>
      <c r="AC63" s="288"/>
      <c r="AD63" s="287">
        <f>F63+I63+L63+O63+R63+U63+X63+AA63</f>
        <v>0</v>
      </c>
      <c r="AE63" s="385"/>
      <c r="AF63" s="360"/>
      <c r="AG63" s="351"/>
      <c r="AJ63" s="353"/>
      <c r="AK63" s="358"/>
      <c r="AL63" s="1360"/>
      <c r="AM63" s="1361"/>
      <c r="AN63" s="386"/>
      <c r="AO63" s="287"/>
      <c r="AP63" s="383"/>
      <c r="AQ63" s="386"/>
      <c r="AR63" s="287"/>
      <c r="AS63" s="383"/>
      <c r="AT63" s="288"/>
      <c r="AU63" s="287"/>
      <c r="AV63" s="383"/>
      <c r="AW63" s="288"/>
      <c r="AX63" s="287"/>
      <c r="AY63" s="383"/>
      <c r="AZ63" s="288"/>
      <c r="BA63" s="287"/>
      <c r="BB63" s="383"/>
      <c r="BC63" s="288"/>
      <c r="BD63" s="287"/>
      <c r="BE63" s="383"/>
      <c r="BF63" s="288"/>
      <c r="BG63" s="287"/>
      <c r="BH63" s="383"/>
      <c r="BI63" s="288"/>
      <c r="BJ63" s="287"/>
      <c r="BK63" s="383"/>
      <c r="BL63" s="288"/>
      <c r="BM63" s="287">
        <f>AO63+AR63+AU63+AX63+BA63+BD63+BG63+BJ63</f>
        <v>0</v>
      </c>
      <c r="BN63" s="385"/>
      <c r="BO63" s="360"/>
      <c r="BP63" s="353"/>
      <c r="BS63" s="351"/>
      <c r="BT63" s="358"/>
      <c r="BU63" s="1360"/>
      <c r="BV63" s="1361"/>
      <c r="BW63" s="386"/>
      <c r="BX63" s="287"/>
      <c r="BY63" s="383"/>
      <c r="BZ63" s="386"/>
      <c r="CA63" s="287"/>
      <c r="CB63" s="383"/>
      <c r="CC63" s="288"/>
      <c r="CD63" s="287"/>
      <c r="CE63" s="383"/>
      <c r="CF63" s="288"/>
      <c r="CG63" s="287"/>
      <c r="CH63" s="383"/>
      <c r="CI63" s="288"/>
      <c r="CJ63" s="287"/>
      <c r="CK63" s="383"/>
      <c r="CL63" s="288"/>
      <c r="CM63" s="287"/>
      <c r="CN63" s="383"/>
      <c r="CO63" s="288"/>
      <c r="CP63" s="287"/>
      <c r="CQ63" s="383"/>
      <c r="CR63" s="288"/>
      <c r="CS63" s="287"/>
      <c r="CT63" s="383"/>
      <c r="CU63" s="288"/>
      <c r="CV63" s="287">
        <f>BX63+CA63+CD63+CG63+CJ63+CM63+CP63+CS63</f>
        <v>0</v>
      </c>
      <c r="CW63" s="385"/>
      <c r="CX63" s="360"/>
      <c r="CY63" s="351"/>
      <c r="DB63" s="354"/>
      <c r="DC63" s="358"/>
      <c r="DD63" s="1360"/>
      <c r="DE63" s="1361"/>
      <c r="DF63" s="386"/>
      <c r="DG63" s="287">
        <f>F63+AO63+BX63</f>
        <v>0</v>
      </c>
      <c r="DH63" s="383"/>
      <c r="DI63" s="386"/>
      <c r="DJ63" s="287">
        <f>I63+AR63+CA63</f>
        <v>0</v>
      </c>
      <c r="DK63" s="383"/>
      <c r="DL63" s="288"/>
      <c r="DM63" s="287">
        <f>L63+AU63+CD63</f>
        <v>0</v>
      </c>
      <c r="DN63" s="383"/>
      <c r="DO63" s="288"/>
      <c r="DP63" s="287">
        <f>O63+AX63+CG63</f>
        <v>0</v>
      </c>
      <c r="DQ63" s="383"/>
      <c r="DR63" s="288"/>
      <c r="DS63" s="287">
        <f>R63+BA63+CJ63</f>
        <v>0</v>
      </c>
      <c r="DT63" s="383"/>
      <c r="DU63" s="288"/>
      <c r="DV63" s="287">
        <f>U63+BD63+CM63</f>
        <v>0</v>
      </c>
      <c r="DW63" s="383"/>
      <c r="DX63" s="288"/>
      <c r="DY63" s="287">
        <f>X63+BG63+CP63</f>
        <v>0</v>
      </c>
      <c r="DZ63" s="383"/>
      <c r="EA63" s="288"/>
      <c r="EB63" s="287">
        <f>AA63+BJ63+CS63</f>
        <v>0</v>
      </c>
      <c r="EC63" s="383"/>
      <c r="ED63" s="288"/>
      <c r="EE63" s="287">
        <f>DG63+DJ63+DM63+DP63+DS63+DV63+DY63+EB63</f>
        <v>0</v>
      </c>
      <c r="EF63" s="385"/>
      <c r="EG63" s="360"/>
      <c r="EH63" s="354"/>
    </row>
    <row r="64" spans="1:138" ht="5.25" customHeight="1">
      <c r="A64" s="351"/>
      <c r="B64" s="358"/>
      <c r="C64" s="1362"/>
      <c r="D64" s="1363"/>
      <c r="E64" s="387"/>
      <c r="F64" s="384"/>
      <c r="G64" s="388"/>
      <c r="H64" s="387"/>
      <c r="I64" s="384"/>
      <c r="J64" s="388"/>
      <c r="K64" s="384"/>
      <c r="L64" s="384"/>
      <c r="M64" s="388"/>
      <c r="N64" s="384"/>
      <c r="O64" s="384"/>
      <c r="P64" s="388"/>
      <c r="Q64" s="384"/>
      <c r="R64" s="384"/>
      <c r="S64" s="388"/>
      <c r="T64" s="384"/>
      <c r="U64" s="384"/>
      <c r="V64" s="388"/>
      <c r="W64" s="384"/>
      <c r="X64" s="384"/>
      <c r="Y64" s="388"/>
      <c r="Z64" s="384"/>
      <c r="AA64" s="384"/>
      <c r="AB64" s="388"/>
      <c r="AC64" s="384"/>
      <c r="AD64" s="384"/>
      <c r="AE64" s="389"/>
      <c r="AF64" s="360"/>
      <c r="AG64" s="351"/>
      <c r="AJ64" s="353"/>
      <c r="AK64" s="358"/>
      <c r="AL64" s="1362"/>
      <c r="AM64" s="1363"/>
      <c r="AN64" s="387"/>
      <c r="AO64" s="384"/>
      <c r="AP64" s="388"/>
      <c r="AQ64" s="387"/>
      <c r="AR64" s="384"/>
      <c r="AS64" s="388"/>
      <c r="AT64" s="384"/>
      <c r="AU64" s="384"/>
      <c r="AV64" s="388"/>
      <c r="AW64" s="384"/>
      <c r="AX64" s="384"/>
      <c r="AY64" s="388"/>
      <c r="AZ64" s="384"/>
      <c r="BA64" s="384"/>
      <c r="BB64" s="388"/>
      <c r="BC64" s="384"/>
      <c r="BD64" s="384"/>
      <c r="BE64" s="388"/>
      <c r="BF64" s="384"/>
      <c r="BG64" s="384"/>
      <c r="BH64" s="388"/>
      <c r="BI64" s="384"/>
      <c r="BJ64" s="384"/>
      <c r="BK64" s="388"/>
      <c r="BL64" s="384"/>
      <c r="BM64" s="384"/>
      <c r="BN64" s="389"/>
      <c r="BO64" s="360"/>
      <c r="BP64" s="353"/>
      <c r="BS64" s="351"/>
      <c r="BT64" s="358"/>
      <c r="BU64" s="1362"/>
      <c r="BV64" s="1363"/>
      <c r="BW64" s="387"/>
      <c r="BX64" s="384"/>
      <c r="BY64" s="388"/>
      <c r="BZ64" s="387"/>
      <c r="CA64" s="384"/>
      <c r="CB64" s="388"/>
      <c r="CC64" s="384"/>
      <c r="CD64" s="384"/>
      <c r="CE64" s="388"/>
      <c r="CF64" s="384"/>
      <c r="CG64" s="384"/>
      <c r="CH64" s="388"/>
      <c r="CI64" s="384"/>
      <c r="CJ64" s="384"/>
      <c r="CK64" s="388"/>
      <c r="CL64" s="384"/>
      <c r="CM64" s="384"/>
      <c r="CN64" s="388"/>
      <c r="CO64" s="384"/>
      <c r="CP64" s="384"/>
      <c r="CQ64" s="388"/>
      <c r="CR64" s="384"/>
      <c r="CS64" s="384"/>
      <c r="CT64" s="388"/>
      <c r="CU64" s="384"/>
      <c r="CV64" s="384"/>
      <c r="CW64" s="389"/>
      <c r="CX64" s="360"/>
      <c r="CY64" s="351"/>
      <c r="DB64" s="354"/>
      <c r="DC64" s="358"/>
      <c r="DD64" s="1362"/>
      <c r="DE64" s="1363"/>
      <c r="DF64" s="387"/>
      <c r="DG64" s="384"/>
      <c r="DH64" s="388"/>
      <c r="DI64" s="387"/>
      <c r="DJ64" s="384"/>
      <c r="DK64" s="388"/>
      <c r="DL64" s="384"/>
      <c r="DM64" s="384"/>
      <c r="DN64" s="388"/>
      <c r="DO64" s="384"/>
      <c r="DP64" s="384"/>
      <c r="DQ64" s="388"/>
      <c r="DR64" s="384"/>
      <c r="DS64" s="384"/>
      <c r="DT64" s="388"/>
      <c r="DU64" s="384"/>
      <c r="DV64" s="384"/>
      <c r="DW64" s="388"/>
      <c r="DX64" s="384"/>
      <c r="DY64" s="384"/>
      <c r="DZ64" s="388"/>
      <c r="EA64" s="384"/>
      <c r="EB64" s="384"/>
      <c r="EC64" s="388"/>
      <c r="ED64" s="384"/>
      <c r="EE64" s="384"/>
      <c r="EF64" s="389"/>
      <c r="EG64" s="360"/>
      <c r="EH64" s="354"/>
    </row>
    <row r="65" spans="1:138" ht="5.25" customHeight="1">
      <c r="A65" s="351"/>
      <c r="B65" s="358"/>
      <c r="C65" s="1358" t="s">
        <v>38</v>
      </c>
      <c r="D65" s="1359"/>
      <c r="E65" s="379"/>
      <c r="F65" s="380"/>
      <c r="G65" s="381"/>
      <c r="H65" s="379"/>
      <c r="I65" s="380"/>
      <c r="J65" s="381"/>
      <c r="K65" s="380"/>
      <c r="L65" s="380"/>
      <c r="M65" s="381"/>
      <c r="N65" s="380"/>
      <c r="O65" s="380"/>
      <c r="P65" s="381"/>
      <c r="Q65" s="380"/>
      <c r="R65" s="380"/>
      <c r="S65" s="381"/>
      <c r="T65" s="380"/>
      <c r="U65" s="380"/>
      <c r="V65" s="383"/>
      <c r="W65" s="380"/>
      <c r="X65" s="380"/>
      <c r="Y65" s="381"/>
      <c r="Z65" s="380"/>
      <c r="AA65" s="380"/>
      <c r="AB65" s="381"/>
      <c r="AC65" s="380"/>
      <c r="AD65" s="380"/>
      <c r="AE65" s="385"/>
      <c r="AF65" s="360"/>
      <c r="AG65" s="351"/>
      <c r="AJ65" s="353"/>
      <c r="AK65" s="358"/>
      <c r="AL65" s="1358" t="s">
        <v>38</v>
      </c>
      <c r="AM65" s="1359"/>
      <c r="AN65" s="379"/>
      <c r="AO65" s="380"/>
      <c r="AP65" s="381"/>
      <c r="AQ65" s="379"/>
      <c r="AR65" s="380"/>
      <c r="AS65" s="381"/>
      <c r="AT65" s="380"/>
      <c r="AU65" s="380"/>
      <c r="AV65" s="381"/>
      <c r="AW65" s="380"/>
      <c r="AX65" s="380"/>
      <c r="AY65" s="381"/>
      <c r="AZ65" s="380"/>
      <c r="BA65" s="380"/>
      <c r="BB65" s="381"/>
      <c r="BC65" s="380"/>
      <c r="BD65" s="380"/>
      <c r="BE65" s="383"/>
      <c r="BF65" s="380"/>
      <c r="BG65" s="380"/>
      <c r="BH65" s="381"/>
      <c r="BI65" s="380"/>
      <c r="BJ65" s="380"/>
      <c r="BK65" s="381"/>
      <c r="BL65" s="380"/>
      <c r="BM65" s="380"/>
      <c r="BN65" s="385"/>
      <c r="BO65" s="360"/>
      <c r="BP65" s="353"/>
      <c r="BS65" s="351"/>
      <c r="BT65" s="358"/>
      <c r="BU65" s="1358" t="s">
        <v>38</v>
      </c>
      <c r="BV65" s="1359"/>
      <c r="BW65" s="379"/>
      <c r="BX65" s="380"/>
      <c r="BY65" s="381"/>
      <c r="BZ65" s="379"/>
      <c r="CA65" s="380"/>
      <c r="CB65" s="381"/>
      <c r="CC65" s="380"/>
      <c r="CD65" s="380"/>
      <c r="CE65" s="381"/>
      <c r="CF65" s="380"/>
      <c r="CG65" s="380"/>
      <c r="CH65" s="381"/>
      <c r="CI65" s="380"/>
      <c r="CJ65" s="380"/>
      <c r="CK65" s="381"/>
      <c r="CL65" s="380"/>
      <c r="CM65" s="380"/>
      <c r="CN65" s="383"/>
      <c r="CO65" s="380"/>
      <c r="CP65" s="380"/>
      <c r="CQ65" s="381"/>
      <c r="CR65" s="380"/>
      <c r="CS65" s="380"/>
      <c r="CT65" s="381"/>
      <c r="CU65" s="380"/>
      <c r="CV65" s="380"/>
      <c r="CW65" s="385"/>
      <c r="CX65" s="360"/>
      <c r="CY65" s="351"/>
      <c r="DB65" s="354"/>
      <c r="DC65" s="358"/>
      <c r="DD65" s="1358" t="s">
        <v>38</v>
      </c>
      <c r="DE65" s="1359"/>
      <c r="DF65" s="379"/>
      <c r="DG65" s="380"/>
      <c r="DH65" s="381"/>
      <c r="DI65" s="379"/>
      <c r="DJ65" s="380"/>
      <c r="DK65" s="381"/>
      <c r="DL65" s="380"/>
      <c r="DM65" s="380"/>
      <c r="DN65" s="381"/>
      <c r="DO65" s="380"/>
      <c r="DP65" s="380"/>
      <c r="DQ65" s="381"/>
      <c r="DR65" s="380"/>
      <c r="DS65" s="380"/>
      <c r="DT65" s="381"/>
      <c r="DU65" s="380"/>
      <c r="DV65" s="380"/>
      <c r="DW65" s="383"/>
      <c r="DX65" s="380"/>
      <c r="DY65" s="380"/>
      <c r="DZ65" s="381"/>
      <c r="EA65" s="380"/>
      <c r="EB65" s="380"/>
      <c r="EC65" s="381"/>
      <c r="ED65" s="380"/>
      <c r="EE65" s="380"/>
      <c r="EF65" s="385"/>
      <c r="EG65" s="360"/>
      <c r="EH65" s="354"/>
    </row>
    <row r="66" spans="1:138" ht="15" customHeight="1">
      <c r="A66" s="351"/>
      <c r="B66" s="358"/>
      <c r="C66" s="1360"/>
      <c r="D66" s="1361"/>
      <c r="E66" s="386"/>
      <c r="F66" s="287"/>
      <c r="G66" s="383"/>
      <c r="H66" s="386"/>
      <c r="I66" s="287"/>
      <c r="J66" s="383"/>
      <c r="K66" s="288"/>
      <c r="L66" s="287"/>
      <c r="M66" s="383"/>
      <c r="N66" s="288"/>
      <c r="O66" s="287"/>
      <c r="P66" s="383"/>
      <c r="Q66" s="288"/>
      <c r="R66" s="287"/>
      <c r="S66" s="383"/>
      <c r="T66" s="288"/>
      <c r="U66" s="287"/>
      <c r="V66" s="383"/>
      <c r="W66" s="288"/>
      <c r="X66" s="287"/>
      <c r="Y66" s="383"/>
      <c r="Z66" s="288"/>
      <c r="AA66" s="287"/>
      <c r="AB66" s="383"/>
      <c r="AC66" s="288"/>
      <c r="AD66" s="287">
        <f>F66+I66+L66+O66+R66+U66+X66+AA66</f>
        <v>0</v>
      </c>
      <c r="AE66" s="385"/>
      <c r="AF66" s="360"/>
      <c r="AG66" s="351"/>
      <c r="AJ66" s="353"/>
      <c r="AK66" s="358"/>
      <c r="AL66" s="1360"/>
      <c r="AM66" s="1361"/>
      <c r="AN66" s="386"/>
      <c r="AO66" s="287"/>
      <c r="AP66" s="383"/>
      <c r="AQ66" s="386"/>
      <c r="AR66" s="287"/>
      <c r="AS66" s="383"/>
      <c r="AT66" s="288"/>
      <c r="AU66" s="287"/>
      <c r="AV66" s="383"/>
      <c r="AW66" s="288"/>
      <c r="AX66" s="287"/>
      <c r="AY66" s="383"/>
      <c r="AZ66" s="288"/>
      <c r="BA66" s="287"/>
      <c r="BB66" s="383"/>
      <c r="BC66" s="288"/>
      <c r="BD66" s="287"/>
      <c r="BE66" s="383"/>
      <c r="BF66" s="288"/>
      <c r="BG66" s="287"/>
      <c r="BH66" s="383"/>
      <c r="BI66" s="288"/>
      <c r="BJ66" s="287"/>
      <c r="BK66" s="383"/>
      <c r="BL66" s="288"/>
      <c r="BM66" s="287">
        <f>AO66+AR66+AU66+AX66+BA66+BD66+BG66+BJ66</f>
        <v>0</v>
      </c>
      <c r="BN66" s="385"/>
      <c r="BO66" s="360"/>
      <c r="BP66" s="353"/>
      <c r="BS66" s="351"/>
      <c r="BT66" s="358"/>
      <c r="BU66" s="1360"/>
      <c r="BV66" s="1361"/>
      <c r="BW66" s="386"/>
      <c r="BX66" s="287"/>
      <c r="BY66" s="383"/>
      <c r="BZ66" s="386"/>
      <c r="CA66" s="287"/>
      <c r="CB66" s="383"/>
      <c r="CC66" s="288"/>
      <c r="CD66" s="287"/>
      <c r="CE66" s="383"/>
      <c r="CF66" s="288"/>
      <c r="CG66" s="287"/>
      <c r="CH66" s="383"/>
      <c r="CI66" s="288"/>
      <c r="CJ66" s="287"/>
      <c r="CK66" s="383"/>
      <c r="CL66" s="288"/>
      <c r="CM66" s="287"/>
      <c r="CN66" s="383"/>
      <c r="CO66" s="288"/>
      <c r="CP66" s="287"/>
      <c r="CQ66" s="383"/>
      <c r="CR66" s="288"/>
      <c r="CS66" s="287"/>
      <c r="CT66" s="383"/>
      <c r="CU66" s="288"/>
      <c r="CV66" s="287">
        <f>BX66+CA66+CD66+CG66+CJ66+CM66+CP66+CS66</f>
        <v>0</v>
      </c>
      <c r="CW66" s="385"/>
      <c r="CX66" s="360"/>
      <c r="CY66" s="351"/>
      <c r="DB66" s="354"/>
      <c r="DC66" s="358"/>
      <c r="DD66" s="1360"/>
      <c r="DE66" s="1361"/>
      <c r="DF66" s="386"/>
      <c r="DG66" s="287">
        <f>F66+AO66+BX66</f>
        <v>0</v>
      </c>
      <c r="DH66" s="383"/>
      <c r="DI66" s="386"/>
      <c r="DJ66" s="287">
        <f>I66+AR66+CA66</f>
        <v>0</v>
      </c>
      <c r="DK66" s="383"/>
      <c r="DL66" s="288"/>
      <c r="DM66" s="287">
        <f>L66+AU66+CD66</f>
        <v>0</v>
      </c>
      <c r="DN66" s="383"/>
      <c r="DO66" s="288"/>
      <c r="DP66" s="287">
        <f>O66+AX66+CG66</f>
        <v>0</v>
      </c>
      <c r="DQ66" s="383"/>
      <c r="DR66" s="288"/>
      <c r="DS66" s="287">
        <f>R66+BA66+CJ66</f>
        <v>0</v>
      </c>
      <c r="DT66" s="383"/>
      <c r="DU66" s="288"/>
      <c r="DV66" s="287">
        <f>U66+BD66+CM66</f>
        <v>0</v>
      </c>
      <c r="DW66" s="383"/>
      <c r="DX66" s="288"/>
      <c r="DY66" s="287">
        <f>X66+BG66+CP66</f>
        <v>0</v>
      </c>
      <c r="DZ66" s="383"/>
      <c r="EA66" s="288"/>
      <c r="EB66" s="287">
        <f>AA66+BJ66+CS66</f>
        <v>0</v>
      </c>
      <c r="EC66" s="383"/>
      <c r="ED66" s="288"/>
      <c r="EE66" s="287">
        <f>DG66+DJ66+DM66+DP66+DS66+DV66+DY66+EB66</f>
        <v>0</v>
      </c>
      <c r="EF66" s="385"/>
      <c r="EG66" s="360"/>
      <c r="EH66" s="354"/>
    </row>
    <row r="67" spans="1:138" ht="5.25" customHeight="1">
      <c r="A67" s="351"/>
      <c r="B67" s="358"/>
      <c r="C67" s="1362"/>
      <c r="D67" s="1363"/>
      <c r="E67" s="386"/>
      <c r="F67" s="288"/>
      <c r="G67" s="383"/>
      <c r="H67" s="386"/>
      <c r="I67" s="288"/>
      <c r="J67" s="383"/>
      <c r="K67" s="288"/>
      <c r="L67" s="288"/>
      <c r="M67" s="383"/>
      <c r="N67" s="288"/>
      <c r="O67" s="288"/>
      <c r="P67" s="383"/>
      <c r="Q67" s="288"/>
      <c r="R67" s="288"/>
      <c r="S67" s="383"/>
      <c r="T67" s="288"/>
      <c r="U67" s="288"/>
      <c r="V67" s="388"/>
      <c r="W67" s="288"/>
      <c r="X67" s="288"/>
      <c r="Y67" s="383"/>
      <c r="Z67" s="288"/>
      <c r="AA67" s="288"/>
      <c r="AB67" s="383"/>
      <c r="AC67" s="288"/>
      <c r="AD67" s="288"/>
      <c r="AE67" s="389"/>
      <c r="AF67" s="360"/>
      <c r="AG67" s="351"/>
      <c r="AJ67" s="353"/>
      <c r="AK67" s="358"/>
      <c r="AL67" s="1362"/>
      <c r="AM67" s="1363"/>
      <c r="AN67" s="386"/>
      <c r="AO67" s="288"/>
      <c r="AP67" s="383"/>
      <c r="AQ67" s="386"/>
      <c r="AR67" s="288"/>
      <c r="AS67" s="383"/>
      <c r="AT67" s="288"/>
      <c r="AU67" s="288"/>
      <c r="AV67" s="383"/>
      <c r="AW67" s="288"/>
      <c r="AX67" s="288"/>
      <c r="AY67" s="383"/>
      <c r="AZ67" s="288"/>
      <c r="BA67" s="288"/>
      <c r="BB67" s="383"/>
      <c r="BC67" s="288"/>
      <c r="BD67" s="288"/>
      <c r="BE67" s="388"/>
      <c r="BF67" s="288"/>
      <c r="BG67" s="288"/>
      <c r="BH67" s="383"/>
      <c r="BI67" s="288"/>
      <c r="BJ67" s="288"/>
      <c r="BK67" s="383"/>
      <c r="BL67" s="288"/>
      <c r="BM67" s="288"/>
      <c r="BN67" s="389"/>
      <c r="BO67" s="360"/>
      <c r="BP67" s="353"/>
      <c r="BS67" s="351"/>
      <c r="BT67" s="358"/>
      <c r="BU67" s="1362"/>
      <c r="BV67" s="1363"/>
      <c r="BW67" s="386"/>
      <c r="BX67" s="288"/>
      <c r="BY67" s="383"/>
      <c r="BZ67" s="386"/>
      <c r="CA67" s="288"/>
      <c r="CB67" s="383"/>
      <c r="CC67" s="288"/>
      <c r="CD67" s="288"/>
      <c r="CE67" s="383"/>
      <c r="CF67" s="288"/>
      <c r="CG67" s="288"/>
      <c r="CH67" s="383"/>
      <c r="CI67" s="288"/>
      <c r="CJ67" s="288"/>
      <c r="CK67" s="383"/>
      <c r="CL67" s="288"/>
      <c r="CM67" s="288"/>
      <c r="CN67" s="388"/>
      <c r="CO67" s="288"/>
      <c r="CP67" s="288"/>
      <c r="CQ67" s="383"/>
      <c r="CR67" s="288"/>
      <c r="CS67" s="288"/>
      <c r="CT67" s="383"/>
      <c r="CU67" s="288"/>
      <c r="CV67" s="288"/>
      <c r="CW67" s="389"/>
      <c r="CX67" s="360"/>
      <c r="CY67" s="351"/>
      <c r="DB67" s="354"/>
      <c r="DC67" s="358"/>
      <c r="DD67" s="1362"/>
      <c r="DE67" s="1363"/>
      <c r="DF67" s="386"/>
      <c r="DG67" s="288"/>
      <c r="DH67" s="383"/>
      <c r="DI67" s="386"/>
      <c r="DJ67" s="288"/>
      <c r="DK67" s="383"/>
      <c r="DL67" s="288"/>
      <c r="DM67" s="288"/>
      <c r="DN67" s="383"/>
      <c r="DO67" s="288"/>
      <c r="DP67" s="288"/>
      <c r="DQ67" s="383"/>
      <c r="DR67" s="288"/>
      <c r="DS67" s="288"/>
      <c r="DT67" s="383"/>
      <c r="DU67" s="288"/>
      <c r="DV67" s="288"/>
      <c r="DW67" s="388"/>
      <c r="DX67" s="288"/>
      <c r="DY67" s="288"/>
      <c r="DZ67" s="383"/>
      <c r="EA67" s="288"/>
      <c r="EB67" s="288"/>
      <c r="EC67" s="383"/>
      <c r="ED67" s="288"/>
      <c r="EE67" s="288"/>
      <c r="EF67" s="389"/>
      <c r="EG67" s="360"/>
      <c r="EH67" s="354"/>
    </row>
    <row r="68" spans="1:138" ht="5.25" customHeight="1">
      <c r="A68" s="351"/>
      <c r="B68" s="358"/>
      <c r="C68" s="1358" t="s">
        <v>39</v>
      </c>
      <c r="D68" s="1359"/>
      <c r="E68" s="379"/>
      <c r="F68" s="380"/>
      <c r="G68" s="381"/>
      <c r="H68" s="379"/>
      <c r="I68" s="380"/>
      <c r="J68" s="381"/>
      <c r="K68" s="380"/>
      <c r="L68" s="380"/>
      <c r="M68" s="381"/>
      <c r="N68" s="380"/>
      <c r="O68" s="380"/>
      <c r="P68" s="381"/>
      <c r="Q68" s="380"/>
      <c r="R68" s="380"/>
      <c r="S68" s="381"/>
      <c r="T68" s="380"/>
      <c r="U68" s="380"/>
      <c r="V68" s="383"/>
      <c r="W68" s="380"/>
      <c r="X68" s="380"/>
      <c r="Y68" s="381"/>
      <c r="Z68" s="380"/>
      <c r="AA68" s="380"/>
      <c r="AB68" s="381"/>
      <c r="AC68" s="380"/>
      <c r="AD68" s="380"/>
      <c r="AE68" s="385"/>
      <c r="AF68" s="360"/>
      <c r="AG68" s="351"/>
      <c r="AJ68" s="353"/>
      <c r="AK68" s="358"/>
      <c r="AL68" s="1358" t="s">
        <v>39</v>
      </c>
      <c r="AM68" s="1359"/>
      <c r="AN68" s="379"/>
      <c r="AO68" s="380"/>
      <c r="AP68" s="381"/>
      <c r="AQ68" s="379"/>
      <c r="AR68" s="380"/>
      <c r="AS68" s="381"/>
      <c r="AT68" s="380"/>
      <c r="AU68" s="380"/>
      <c r="AV68" s="381"/>
      <c r="AW68" s="380"/>
      <c r="AX68" s="380"/>
      <c r="AY68" s="381"/>
      <c r="AZ68" s="380"/>
      <c r="BA68" s="380"/>
      <c r="BB68" s="381"/>
      <c r="BC68" s="380"/>
      <c r="BD68" s="380"/>
      <c r="BE68" s="383"/>
      <c r="BF68" s="380"/>
      <c r="BG68" s="380"/>
      <c r="BH68" s="381"/>
      <c r="BI68" s="380"/>
      <c r="BJ68" s="380"/>
      <c r="BK68" s="381"/>
      <c r="BL68" s="380"/>
      <c r="BM68" s="380"/>
      <c r="BN68" s="385"/>
      <c r="BO68" s="360"/>
      <c r="BP68" s="353"/>
      <c r="BS68" s="351"/>
      <c r="BT68" s="358"/>
      <c r="BU68" s="1358" t="s">
        <v>39</v>
      </c>
      <c r="BV68" s="1359"/>
      <c r="BW68" s="379"/>
      <c r="BX68" s="380"/>
      <c r="BY68" s="381"/>
      <c r="BZ68" s="379"/>
      <c r="CA68" s="380"/>
      <c r="CB68" s="381"/>
      <c r="CC68" s="380"/>
      <c r="CD68" s="380"/>
      <c r="CE68" s="381"/>
      <c r="CF68" s="380"/>
      <c r="CG68" s="380"/>
      <c r="CH68" s="381"/>
      <c r="CI68" s="380"/>
      <c r="CJ68" s="380"/>
      <c r="CK68" s="381"/>
      <c r="CL68" s="380"/>
      <c r="CM68" s="380"/>
      <c r="CN68" s="383"/>
      <c r="CO68" s="380"/>
      <c r="CP68" s="380"/>
      <c r="CQ68" s="381"/>
      <c r="CR68" s="380"/>
      <c r="CS68" s="380"/>
      <c r="CT68" s="381"/>
      <c r="CU68" s="380"/>
      <c r="CV68" s="380"/>
      <c r="CW68" s="385"/>
      <c r="CX68" s="360"/>
      <c r="CY68" s="351"/>
      <c r="DB68" s="354"/>
      <c r="DC68" s="358"/>
      <c r="DD68" s="1358" t="s">
        <v>39</v>
      </c>
      <c r="DE68" s="1359"/>
      <c r="DF68" s="379"/>
      <c r="DG68" s="380"/>
      <c r="DH68" s="381"/>
      <c r="DI68" s="379"/>
      <c r="DJ68" s="380"/>
      <c r="DK68" s="381"/>
      <c r="DL68" s="380"/>
      <c r="DM68" s="380"/>
      <c r="DN68" s="381"/>
      <c r="DO68" s="380"/>
      <c r="DP68" s="380"/>
      <c r="DQ68" s="381"/>
      <c r="DR68" s="380"/>
      <c r="DS68" s="380"/>
      <c r="DT68" s="381"/>
      <c r="DU68" s="380"/>
      <c r="DV68" s="380"/>
      <c r="DW68" s="383"/>
      <c r="DX68" s="380"/>
      <c r="DY68" s="380"/>
      <c r="DZ68" s="381"/>
      <c r="EA68" s="380"/>
      <c r="EB68" s="380"/>
      <c r="EC68" s="381"/>
      <c r="ED68" s="380"/>
      <c r="EE68" s="380"/>
      <c r="EF68" s="385"/>
      <c r="EG68" s="360"/>
      <c r="EH68" s="354"/>
    </row>
    <row r="69" spans="1:138" ht="15" customHeight="1">
      <c r="A69" s="351"/>
      <c r="B69" s="358"/>
      <c r="C69" s="1360"/>
      <c r="D69" s="1361"/>
      <c r="E69" s="386"/>
      <c r="F69" s="287"/>
      <c r="G69" s="383"/>
      <c r="H69" s="386"/>
      <c r="I69" s="287"/>
      <c r="J69" s="383"/>
      <c r="K69" s="288"/>
      <c r="L69" s="287"/>
      <c r="M69" s="383"/>
      <c r="N69" s="288"/>
      <c r="O69" s="287"/>
      <c r="P69" s="383"/>
      <c r="Q69" s="288"/>
      <c r="R69" s="287"/>
      <c r="S69" s="383"/>
      <c r="T69" s="288"/>
      <c r="U69" s="287"/>
      <c r="V69" s="383"/>
      <c r="W69" s="288"/>
      <c r="X69" s="287"/>
      <c r="Y69" s="383"/>
      <c r="Z69" s="288"/>
      <c r="AA69" s="287"/>
      <c r="AB69" s="383"/>
      <c r="AC69" s="288"/>
      <c r="AD69" s="287">
        <f>F69+I69+L69+O69+R69+U69+X69+AA69</f>
        <v>0</v>
      </c>
      <c r="AE69" s="385"/>
      <c r="AF69" s="360"/>
      <c r="AG69" s="351"/>
      <c r="AJ69" s="353"/>
      <c r="AK69" s="358"/>
      <c r="AL69" s="1360"/>
      <c r="AM69" s="1361"/>
      <c r="AN69" s="386"/>
      <c r="AO69" s="287"/>
      <c r="AP69" s="383"/>
      <c r="AQ69" s="386"/>
      <c r="AR69" s="287"/>
      <c r="AS69" s="383"/>
      <c r="AT69" s="288"/>
      <c r="AU69" s="287"/>
      <c r="AV69" s="383"/>
      <c r="AW69" s="288"/>
      <c r="AX69" s="287"/>
      <c r="AY69" s="383"/>
      <c r="AZ69" s="288"/>
      <c r="BA69" s="287"/>
      <c r="BB69" s="383"/>
      <c r="BC69" s="288"/>
      <c r="BD69" s="287"/>
      <c r="BE69" s="383"/>
      <c r="BF69" s="288"/>
      <c r="BG69" s="287"/>
      <c r="BH69" s="383"/>
      <c r="BI69" s="288"/>
      <c r="BJ69" s="287"/>
      <c r="BK69" s="383"/>
      <c r="BL69" s="288"/>
      <c r="BM69" s="287">
        <f>AO69+AR69+AU69+AX69+BA69+BD69+BG69+BJ69</f>
        <v>0</v>
      </c>
      <c r="BN69" s="385"/>
      <c r="BO69" s="360"/>
      <c r="BP69" s="353"/>
      <c r="BS69" s="351"/>
      <c r="BT69" s="358"/>
      <c r="BU69" s="1360"/>
      <c r="BV69" s="1361"/>
      <c r="BW69" s="386"/>
      <c r="BX69" s="287"/>
      <c r="BY69" s="383"/>
      <c r="BZ69" s="386"/>
      <c r="CA69" s="287"/>
      <c r="CB69" s="383"/>
      <c r="CC69" s="288"/>
      <c r="CD69" s="287"/>
      <c r="CE69" s="383"/>
      <c r="CF69" s="288"/>
      <c r="CG69" s="287"/>
      <c r="CH69" s="383"/>
      <c r="CI69" s="288"/>
      <c r="CJ69" s="287"/>
      <c r="CK69" s="383"/>
      <c r="CL69" s="288"/>
      <c r="CM69" s="287"/>
      <c r="CN69" s="383"/>
      <c r="CO69" s="288"/>
      <c r="CP69" s="287"/>
      <c r="CQ69" s="383"/>
      <c r="CR69" s="288"/>
      <c r="CS69" s="287"/>
      <c r="CT69" s="383"/>
      <c r="CU69" s="288"/>
      <c r="CV69" s="287">
        <f>BX69+CA69+CD69+CG69+CJ69+CM69+CP69+CS69</f>
        <v>0</v>
      </c>
      <c r="CW69" s="385"/>
      <c r="CX69" s="360"/>
      <c r="CY69" s="351"/>
      <c r="DB69" s="354"/>
      <c r="DC69" s="358"/>
      <c r="DD69" s="1360"/>
      <c r="DE69" s="1361"/>
      <c r="DF69" s="386"/>
      <c r="DG69" s="287">
        <f>F69+AO69+BX69</f>
        <v>0</v>
      </c>
      <c r="DH69" s="383"/>
      <c r="DI69" s="386"/>
      <c r="DJ69" s="287">
        <f>I69+AR69+CA69</f>
        <v>0</v>
      </c>
      <c r="DK69" s="383"/>
      <c r="DL69" s="288"/>
      <c r="DM69" s="287">
        <f>L69+AU69+CD69</f>
        <v>0</v>
      </c>
      <c r="DN69" s="383"/>
      <c r="DO69" s="288"/>
      <c r="DP69" s="287">
        <f>O69+AX69+CG69</f>
        <v>0</v>
      </c>
      <c r="DQ69" s="383"/>
      <c r="DR69" s="288"/>
      <c r="DS69" s="287">
        <f>R69+BA69+CJ69</f>
        <v>0</v>
      </c>
      <c r="DT69" s="383"/>
      <c r="DU69" s="288"/>
      <c r="DV69" s="287">
        <f>U69+BD69+CM69</f>
        <v>0</v>
      </c>
      <c r="DW69" s="383"/>
      <c r="DX69" s="288"/>
      <c r="DY69" s="287">
        <f>X69+BG69+CP69</f>
        <v>0</v>
      </c>
      <c r="DZ69" s="383"/>
      <c r="EA69" s="288"/>
      <c r="EB69" s="287">
        <f>AA69+BJ69+CS69</f>
        <v>0</v>
      </c>
      <c r="EC69" s="383"/>
      <c r="ED69" s="288"/>
      <c r="EE69" s="287">
        <f>DG69+DJ69+DM69+DP69+DS69+DV69+DY69+EB69</f>
        <v>0</v>
      </c>
      <c r="EF69" s="385"/>
      <c r="EG69" s="360"/>
      <c r="EH69" s="354"/>
    </row>
    <row r="70" spans="1:138" ht="5.25" customHeight="1">
      <c r="A70" s="351"/>
      <c r="B70" s="358"/>
      <c r="C70" s="1362"/>
      <c r="D70" s="1363"/>
      <c r="E70" s="386"/>
      <c r="F70" s="288"/>
      <c r="G70" s="383"/>
      <c r="H70" s="386"/>
      <c r="I70" s="288"/>
      <c r="J70" s="383"/>
      <c r="K70" s="288"/>
      <c r="L70" s="288"/>
      <c r="M70" s="383"/>
      <c r="N70" s="288"/>
      <c r="O70" s="288"/>
      <c r="P70" s="383"/>
      <c r="Q70" s="288"/>
      <c r="R70" s="288"/>
      <c r="S70" s="383"/>
      <c r="T70" s="288"/>
      <c r="U70" s="288"/>
      <c r="V70" s="388"/>
      <c r="W70" s="288"/>
      <c r="X70" s="288"/>
      <c r="Y70" s="383"/>
      <c r="Z70" s="288"/>
      <c r="AA70" s="288"/>
      <c r="AB70" s="383"/>
      <c r="AC70" s="288"/>
      <c r="AD70" s="288"/>
      <c r="AE70" s="389"/>
      <c r="AF70" s="360"/>
      <c r="AG70" s="351"/>
      <c r="AJ70" s="353"/>
      <c r="AK70" s="358"/>
      <c r="AL70" s="1362"/>
      <c r="AM70" s="1363"/>
      <c r="AN70" s="386"/>
      <c r="AO70" s="288"/>
      <c r="AP70" s="383"/>
      <c r="AQ70" s="386"/>
      <c r="AR70" s="288"/>
      <c r="AS70" s="383"/>
      <c r="AT70" s="288"/>
      <c r="AU70" s="288"/>
      <c r="AV70" s="383"/>
      <c r="AW70" s="288"/>
      <c r="AX70" s="288"/>
      <c r="AY70" s="383"/>
      <c r="AZ70" s="288"/>
      <c r="BA70" s="288"/>
      <c r="BB70" s="383"/>
      <c r="BC70" s="288"/>
      <c r="BD70" s="288"/>
      <c r="BE70" s="388"/>
      <c r="BF70" s="288"/>
      <c r="BG70" s="288"/>
      <c r="BH70" s="383"/>
      <c r="BI70" s="288"/>
      <c r="BJ70" s="288"/>
      <c r="BK70" s="383"/>
      <c r="BL70" s="288"/>
      <c r="BM70" s="288"/>
      <c r="BN70" s="389"/>
      <c r="BO70" s="360"/>
      <c r="BP70" s="353"/>
      <c r="BS70" s="351"/>
      <c r="BT70" s="358"/>
      <c r="BU70" s="1362"/>
      <c r="BV70" s="1363"/>
      <c r="BW70" s="386"/>
      <c r="BX70" s="288"/>
      <c r="BY70" s="383"/>
      <c r="BZ70" s="386"/>
      <c r="CA70" s="288"/>
      <c r="CB70" s="383"/>
      <c r="CC70" s="288"/>
      <c r="CD70" s="288"/>
      <c r="CE70" s="383"/>
      <c r="CF70" s="288"/>
      <c r="CG70" s="288"/>
      <c r="CH70" s="383"/>
      <c r="CI70" s="288"/>
      <c r="CJ70" s="288"/>
      <c r="CK70" s="383"/>
      <c r="CL70" s="288"/>
      <c r="CM70" s="288"/>
      <c r="CN70" s="388"/>
      <c r="CO70" s="288"/>
      <c r="CP70" s="288"/>
      <c r="CQ70" s="383"/>
      <c r="CR70" s="288"/>
      <c r="CS70" s="288"/>
      <c r="CT70" s="383"/>
      <c r="CU70" s="288"/>
      <c r="CV70" s="288"/>
      <c r="CW70" s="389"/>
      <c r="CX70" s="360"/>
      <c r="CY70" s="351"/>
      <c r="DB70" s="354"/>
      <c r="DC70" s="358"/>
      <c r="DD70" s="1362"/>
      <c r="DE70" s="1363"/>
      <c r="DF70" s="386"/>
      <c r="DG70" s="288"/>
      <c r="DH70" s="383"/>
      <c r="DI70" s="386"/>
      <c r="DJ70" s="288"/>
      <c r="DK70" s="383"/>
      <c r="DL70" s="288"/>
      <c r="DM70" s="288"/>
      <c r="DN70" s="383"/>
      <c r="DO70" s="288"/>
      <c r="DP70" s="288"/>
      <c r="DQ70" s="383"/>
      <c r="DR70" s="288"/>
      <c r="DS70" s="288"/>
      <c r="DT70" s="383"/>
      <c r="DU70" s="288"/>
      <c r="DV70" s="288"/>
      <c r="DW70" s="388"/>
      <c r="DX70" s="288"/>
      <c r="DY70" s="288"/>
      <c r="DZ70" s="383"/>
      <c r="EA70" s="288"/>
      <c r="EB70" s="288"/>
      <c r="EC70" s="383"/>
      <c r="ED70" s="288"/>
      <c r="EE70" s="288"/>
      <c r="EF70" s="389"/>
      <c r="EG70" s="360"/>
      <c r="EH70" s="354"/>
    </row>
    <row r="71" spans="1:138" ht="5.25" customHeight="1">
      <c r="A71" s="351"/>
      <c r="B71" s="358"/>
      <c r="C71" s="1358" t="s">
        <v>40</v>
      </c>
      <c r="D71" s="1359"/>
      <c r="E71" s="379"/>
      <c r="F71" s="380"/>
      <c r="G71" s="381"/>
      <c r="H71" s="379"/>
      <c r="I71" s="380"/>
      <c r="J71" s="381"/>
      <c r="K71" s="380"/>
      <c r="L71" s="380"/>
      <c r="M71" s="381"/>
      <c r="N71" s="380"/>
      <c r="O71" s="380"/>
      <c r="P71" s="381"/>
      <c r="Q71" s="380"/>
      <c r="R71" s="380"/>
      <c r="S71" s="381"/>
      <c r="T71" s="380"/>
      <c r="U71" s="380"/>
      <c r="V71" s="383"/>
      <c r="W71" s="380"/>
      <c r="X71" s="380"/>
      <c r="Y71" s="381"/>
      <c r="Z71" s="380"/>
      <c r="AA71" s="380"/>
      <c r="AB71" s="381"/>
      <c r="AC71" s="380"/>
      <c r="AD71" s="380"/>
      <c r="AE71" s="385"/>
      <c r="AF71" s="360"/>
      <c r="AG71" s="351"/>
      <c r="AJ71" s="353"/>
      <c r="AK71" s="358"/>
      <c r="AL71" s="1358" t="s">
        <v>40</v>
      </c>
      <c r="AM71" s="1359"/>
      <c r="AN71" s="379"/>
      <c r="AO71" s="380"/>
      <c r="AP71" s="381"/>
      <c r="AQ71" s="379"/>
      <c r="AR71" s="380"/>
      <c r="AS71" s="381"/>
      <c r="AT71" s="380"/>
      <c r="AU71" s="380"/>
      <c r="AV71" s="381"/>
      <c r="AW71" s="380"/>
      <c r="AX71" s="380"/>
      <c r="AY71" s="381"/>
      <c r="AZ71" s="380"/>
      <c r="BA71" s="380"/>
      <c r="BB71" s="381"/>
      <c r="BC71" s="380"/>
      <c r="BD71" s="380"/>
      <c r="BE71" s="383"/>
      <c r="BF71" s="380"/>
      <c r="BG71" s="380"/>
      <c r="BH71" s="381"/>
      <c r="BI71" s="380"/>
      <c r="BJ71" s="380"/>
      <c r="BK71" s="381"/>
      <c r="BL71" s="380"/>
      <c r="BM71" s="380"/>
      <c r="BN71" s="385"/>
      <c r="BO71" s="360"/>
      <c r="BP71" s="353"/>
      <c r="BS71" s="351"/>
      <c r="BT71" s="358"/>
      <c r="BU71" s="1358" t="s">
        <v>40</v>
      </c>
      <c r="BV71" s="1359"/>
      <c r="BW71" s="379"/>
      <c r="BX71" s="380"/>
      <c r="BY71" s="381"/>
      <c r="BZ71" s="379"/>
      <c r="CA71" s="380"/>
      <c r="CB71" s="381"/>
      <c r="CC71" s="380"/>
      <c r="CD71" s="380"/>
      <c r="CE71" s="381"/>
      <c r="CF71" s="380"/>
      <c r="CG71" s="380"/>
      <c r="CH71" s="381"/>
      <c r="CI71" s="380"/>
      <c r="CJ71" s="380"/>
      <c r="CK71" s="381"/>
      <c r="CL71" s="380"/>
      <c r="CM71" s="380"/>
      <c r="CN71" s="383"/>
      <c r="CO71" s="380"/>
      <c r="CP71" s="380"/>
      <c r="CQ71" s="381"/>
      <c r="CR71" s="380"/>
      <c r="CS71" s="380"/>
      <c r="CT71" s="381"/>
      <c r="CU71" s="380"/>
      <c r="CV71" s="380"/>
      <c r="CW71" s="385"/>
      <c r="CX71" s="360"/>
      <c r="CY71" s="351"/>
      <c r="DB71" s="354"/>
      <c r="DC71" s="358"/>
      <c r="DD71" s="1358" t="s">
        <v>40</v>
      </c>
      <c r="DE71" s="1359"/>
      <c r="DF71" s="379"/>
      <c r="DG71" s="380"/>
      <c r="DH71" s="381"/>
      <c r="DI71" s="379"/>
      <c r="DJ71" s="380"/>
      <c r="DK71" s="381"/>
      <c r="DL71" s="380"/>
      <c r="DM71" s="380"/>
      <c r="DN71" s="381"/>
      <c r="DO71" s="380"/>
      <c r="DP71" s="380"/>
      <c r="DQ71" s="381"/>
      <c r="DR71" s="380"/>
      <c r="DS71" s="380"/>
      <c r="DT71" s="381"/>
      <c r="DU71" s="380"/>
      <c r="DV71" s="380"/>
      <c r="DW71" s="383"/>
      <c r="DX71" s="380"/>
      <c r="DY71" s="380"/>
      <c r="DZ71" s="381"/>
      <c r="EA71" s="380"/>
      <c r="EB71" s="380"/>
      <c r="EC71" s="381"/>
      <c r="ED71" s="380"/>
      <c r="EE71" s="380"/>
      <c r="EF71" s="385"/>
      <c r="EG71" s="360"/>
      <c r="EH71" s="354"/>
    </row>
    <row r="72" spans="1:138" ht="15" customHeight="1">
      <c r="A72" s="351"/>
      <c r="B72" s="358"/>
      <c r="C72" s="1360"/>
      <c r="D72" s="1361"/>
      <c r="E72" s="386"/>
      <c r="F72" s="287"/>
      <c r="G72" s="383"/>
      <c r="H72" s="386"/>
      <c r="I72" s="287"/>
      <c r="J72" s="383"/>
      <c r="K72" s="288"/>
      <c r="L72" s="287"/>
      <c r="M72" s="383"/>
      <c r="N72" s="288"/>
      <c r="O72" s="287"/>
      <c r="P72" s="383"/>
      <c r="Q72" s="288"/>
      <c r="R72" s="287"/>
      <c r="S72" s="383"/>
      <c r="T72" s="288"/>
      <c r="U72" s="287"/>
      <c r="V72" s="383"/>
      <c r="W72" s="288"/>
      <c r="X72" s="287"/>
      <c r="Y72" s="383"/>
      <c r="Z72" s="288"/>
      <c r="AA72" s="287"/>
      <c r="AB72" s="383"/>
      <c r="AC72" s="288"/>
      <c r="AD72" s="287">
        <f>F72+I72+L72+O72+R72+U72+X72+AA72</f>
        <v>0</v>
      </c>
      <c r="AE72" s="385"/>
      <c r="AF72" s="360"/>
      <c r="AG72" s="351"/>
      <c r="AJ72" s="353"/>
      <c r="AK72" s="358"/>
      <c r="AL72" s="1360"/>
      <c r="AM72" s="1361"/>
      <c r="AN72" s="386"/>
      <c r="AO72" s="287"/>
      <c r="AP72" s="383"/>
      <c r="AQ72" s="386"/>
      <c r="AR72" s="287"/>
      <c r="AS72" s="383"/>
      <c r="AT72" s="288"/>
      <c r="AU72" s="287"/>
      <c r="AV72" s="383"/>
      <c r="AW72" s="288"/>
      <c r="AX72" s="287"/>
      <c r="AY72" s="383"/>
      <c r="AZ72" s="288"/>
      <c r="BA72" s="287"/>
      <c r="BB72" s="383"/>
      <c r="BC72" s="288"/>
      <c r="BD72" s="287"/>
      <c r="BE72" s="383"/>
      <c r="BF72" s="288"/>
      <c r="BG72" s="287"/>
      <c r="BH72" s="383"/>
      <c r="BI72" s="288"/>
      <c r="BJ72" s="287"/>
      <c r="BK72" s="383"/>
      <c r="BL72" s="288"/>
      <c r="BM72" s="287">
        <f>AO72+AR72+AU72+AX72+BA72+BD72+BG72+BJ72</f>
        <v>0</v>
      </c>
      <c r="BN72" s="385"/>
      <c r="BO72" s="360"/>
      <c r="BP72" s="353"/>
      <c r="BS72" s="351"/>
      <c r="BT72" s="358"/>
      <c r="BU72" s="1360"/>
      <c r="BV72" s="1361"/>
      <c r="BW72" s="386"/>
      <c r="BX72" s="287"/>
      <c r="BY72" s="383"/>
      <c r="BZ72" s="386"/>
      <c r="CA72" s="287"/>
      <c r="CB72" s="383"/>
      <c r="CC72" s="288"/>
      <c r="CD72" s="287"/>
      <c r="CE72" s="383"/>
      <c r="CF72" s="288"/>
      <c r="CG72" s="287"/>
      <c r="CH72" s="383"/>
      <c r="CI72" s="288"/>
      <c r="CJ72" s="287"/>
      <c r="CK72" s="383"/>
      <c r="CL72" s="288"/>
      <c r="CM72" s="287"/>
      <c r="CN72" s="383"/>
      <c r="CO72" s="288"/>
      <c r="CP72" s="287"/>
      <c r="CQ72" s="383"/>
      <c r="CR72" s="288"/>
      <c r="CS72" s="287"/>
      <c r="CT72" s="383"/>
      <c r="CU72" s="288"/>
      <c r="CV72" s="287">
        <f>BX72+CA72+CD72+CG72+CJ72+CM72+CP72+CS72</f>
        <v>0</v>
      </c>
      <c r="CW72" s="385"/>
      <c r="CX72" s="360"/>
      <c r="CY72" s="351"/>
      <c r="DB72" s="354"/>
      <c r="DC72" s="358"/>
      <c r="DD72" s="1360"/>
      <c r="DE72" s="1361"/>
      <c r="DF72" s="386"/>
      <c r="DG72" s="287">
        <f>F72+AO72+BX72</f>
        <v>0</v>
      </c>
      <c r="DH72" s="383"/>
      <c r="DI72" s="386"/>
      <c r="DJ72" s="287">
        <f>I72+AR72+CA72</f>
        <v>0</v>
      </c>
      <c r="DK72" s="383"/>
      <c r="DL72" s="288"/>
      <c r="DM72" s="287">
        <f>L72+AU72+CD72</f>
        <v>0</v>
      </c>
      <c r="DN72" s="383"/>
      <c r="DO72" s="288"/>
      <c r="DP72" s="287">
        <f>O72+AX72+CG72</f>
        <v>0</v>
      </c>
      <c r="DQ72" s="383"/>
      <c r="DR72" s="288"/>
      <c r="DS72" s="287">
        <f>R72+BA72+CJ72</f>
        <v>0</v>
      </c>
      <c r="DT72" s="383"/>
      <c r="DU72" s="288"/>
      <c r="DV72" s="287">
        <f>U72+BD72+CM72</f>
        <v>0</v>
      </c>
      <c r="DW72" s="383"/>
      <c r="DX72" s="288"/>
      <c r="DY72" s="287">
        <f>X72+BG72+CP72</f>
        <v>0</v>
      </c>
      <c r="DZ72" s="383"/>
      <c r="EA72" s="288"/>
      <c r="EB72" s="287">
        <f>AA72+BJ72+CS72</f>
        <v>0</v>
      </c>
      <c r="EC72" s="383"/>
      <c r="ED72" s="288"/>
      <c r="EE72" s="287">
        <f>DG72+DJ72+DM72+DP72+DS72+DV72+DY72+EB72</f>
        <v>0</v>
      </c>
      <c r="EF72" s="385"/>
      <c r="EG72" s="360"/>
      <c r="EH72" s="354"/>
    </row>
    <row r="73" spans="1:138" ht="5.25" customHeight="1">
      <c r="A73" s="351"/>
      <c r="B73" s="358"/>
      <c r="C73" s="1362"/>
      <c r="D73" s="1363"/>
      <c r="E73" s="386"/>
      <c r="F73" s="288"/>
      <c r="G73" s="383"/>
      <c r="H73" s="386"/>
      <c r="I73" s="288"/>
      <c r="J73" s="383"/>
      <c r="K73" s="288"/>
      <c r="L73" s="288"/>
      <c r="M73" s="383"/>
      <c r="N73" s="288"/>
      <c r="O73" s="288"/>
      <c r="P73" s="383"/>
      <c r="Q73" s="288"/>
      <c r="R73" s="288"/>
      <c r="S73" s="383"/>
      <c r="T73" s="288"/>
      <c r="U73" s="288"/>
      <c r="V73" s="388"/>
      <c r="W73" s="288"/>
      <c r="X73" s="288"/>
      <c r="Y73" s="383"/>
      <c r="Z73" s="288"/>
      <c r="AA73" s="288"/>
      <c r="AB73" s="383"/>
      <c r="AC73" s="288"/>
      <c r="AD73" s="288"/>
      <c r="AE73" s="389"/>
      <c r="AF73" s="360"/>
      <c r="AG73" s="351"/>
      <c r="AJ73" s="353"/>
      <c r="AK73" s="358"/>
      <c r="AL73" s="1362"/>
      <c r="AM73" s="1363"/>
      <c r="AN73" s="386"/>
      <c r="AO73" s="288"/>
      <c r="AP73" s="383"/>
      <c r="AQ73" s="386"/>
      <c r="AR73" s="288"/>
      <c r="AS73" s="383"/>
      <c r="AT73" s="288"/>
      <c r="AU73" s="288"/>
      <c r="AV73" s="383"/>
      <c r="AW73" s="288"/>
      <c r="AX73" s="288"/>
      <c r="AY73" s="383"/>
      <c r="AZ73" s="288"/>
      <c r="BA73" s="288"/>
      <c r="BB73" s="383"/>
      <c r="BC73" s="288"/>
      <c r="BD73" s="288"/>
      <c r="BE73" s="388"/>
      <c r="BF73" s="288"/>
      <c r="BG73" s="288"/>
      <c r="BH73" s="383"/>
      <c r="BI73" s="288"/>
      <c r="BJ73" s="288"/>
      <c r="BK73" s="383"/>
      <c r="BL73" s="288"/>
      <c r="BM73" s="288"/>
      <c r="BN73" s="389"/>
      <c r="BO73" s="360"/>
      <c r="BP73" s="353"/>
      <c r="BS73" s="351"/>
      <c r="BT73" s="358"/>
      <c r="BU73" s="1362"/>
      <c r="BV73" s="1363"/>
      <c r="BW73" s="386"/>
      <c r="BX73" s="288"/>
      <c r="BY73" s="383"/>
      <c r="BZ73" s="386"/>
      <c r="CA73" s="288"/>
      <c r="CB73" s="383"/>
      <c r="CC73" s="288"/>
      <c r="CD73" s="288"/>
      <c r="CE73" s="383"/>
      <c r="CF73" s="288"/>
      <c r="CG73" s="288"/>
      <c r="CH73" s="383"/>
      <c r="CI73" s="288"/>
      <c r="CJ73" s="288"/>
      <c r="CK73" s="383"/>
      <c r="CL73" s="288"/>
      <c r="CM73" s="288"/>
      <c r="CN73" s="388"/>
      <c r="CO73" s="288"/>
      <c r="CP73" s="288"/>
      <c r="CQ73" s="383"/>
      <c r="CR73" s="288"/>
      <c r="CS73" s="288"/>
      <c r="CT73" s="383"/>
      <c r="CU73" s="288"/>
      <c r="CV73" s="288"/>
      <c r="CW73" s="389"/>
      <c r="CX73" s="360"/>
      <c r="CY73" s="351"/>
      <c r="DB73" s="354"/>
      <c r="DC73" s="358"/>
      <c r="DD73" s="1362"/>
      <c r="DE73" s="1363"/>
      <c r="DF73" s="386"/>
      <c r="DG73" s="288"/>
      <c r="DH73" s="383"/>
      <c r="DI73" s="386"/>
      <c r="DJ73" s="288"/>
      <c r="DK73" s="383"/>
      <c r="DL73" s="288"/>
      <c r="DM73" s="288"/>
      <c r="DN73" s="383"/>
      <c r="DO73" s="288"/>
      <c r="DP73" s="288"/>
      <c r="DQ73" s="383"/>
      <c r="DR73" s="288"/>
      <c r="DS73" s="288"/>
      <c r="DT73" s="383"/>
      <c r="DU73" s="288"/>
      <c r="DV73" s="288"/>
      <c r="DW73" s="388"/>
      <c r="DX73" s="288"/>
      <c r="DY73" s="288"/>
      <c r="DZ73" s="383"/>
      <c r="EA73" s="288"/>
      <c r="EB73" s="288"/>
      <c r="EC73" s="383"/>
      <c r="ED73" s="288"/>
      <c r="EE73" s="384"/>
      <c r="EF73" s="389"/>
      <c r="EG73" s="392"/>
      <c r="EH73" s="354"/>
    </row>
    <row r="74" spans="1:138" ht="5.25" customHeight="1">
      <c r="A74" s="351"/>
      <c r="B74" s="358"/>
      <c r="C74" s="1358" t="s">
        <v>41</v>
      </c>
      <c r="D74" s="1359"/>
      <c r="E74" s="379"/>
      <c r="F74" s="380"/>
      <c r="G74" s="381"/>
      <c r="H74" s="379"/>
      <c r="I74" s="380"/>
      <c r="J74" s="381"/>
      <c r="K74" s="380"/>
      <c r="L74" s="380"/>
      <c r="M74" s="381"/>
      <c r="N74" s="380"/>
      <c r="O74" s="380"/>
      <c r="P74" s="381"/>
      <c r="Q74" s="380"/>
      <c r="R74" s="380"/>
      <c r="S74" s="381"/>
      <c r="T74" s="380"/>
      <c r="U74" s="380"/>
      <c r="V74" s="383"/>
      <c r="W74" s="380"/>
      <c r="X74" s="380"/>
      <c r="Y74" s="381"/>
      <c r="Z74" s="380"/>
      <c r="AA74" s="380"/>
      <c r="AB74" s="381"/>
      <c r="AC74" s="380"/>
      <c r="AD74" s="380"/>
      <c r="AE74" s="385"/>
      <c r="AF74" s="360"/>
      <c r="AG74" s="351"/>
      <c r="AJ74" s="353"/>
      <c r="AK74" s="358"/>
      <c r="AL74" s="1358" t="s">
        <v>41</v>
      </c>
      <c r="AM74" s="1359"/>
      <c r="AN74" s="379"/>
      <c r="AO74" s="380"/>
      <c r="AP74" s="381"/>
      <c r="AQ74" s="379"/>
      <c r="AR74" s="380"/>
      <c r="AS74" s="381"/>
      <c r="AT74" s="380"/>
      <c r="AU74" s="380"/>
      <c r="AV74" s="381"/>
      <c r="AW74" s="380"/>
      <c r="AX74" s="380"/>
      <c r="AY74" s="381"/>
      <c r="AZ74" s="380"/>
      <c r="BA74" s="380"/>
      <c r="BB74" s="381"/>
      <c r="BC74" s="380"/>
      <c r="BD74" s="380"/>
      <c r="BE74" s="383"/>
      <c r="BF74" s="380"/>
      <c r="BG74" s="380"/>
      <c r="BH74" s="381"/>
      <c r="BI74" s="380"/>
      <c r="BJ74" s="380"/>
      <c r="BK74" s="381"/>
      <c r="BL74" s="380"/>
      <c r="BM74" s="380"/>
      <c r="BN74" s="385"/>
      <c r="BO74" s="360"/>
      <c r="BP74" s="353"/>
      <c r="BS74" s="351"/>
      <c r="BT74" s="358"/>
      <c r="BU74" s="1358" t="s">
        <v>41</v>
      </c>
      <c r="BV74" s="1359"/>
      <c r="BW74" s="379"/>
      <c r="BX74" s="380"/>
      <c r="BY74" s="381"/>
      <c r="BZ74" s="379"/>
      <c r="CA74" s="380"/>
      <c r="CB74" s="381"/>
      <c r="CC74" s="380"/>
      <c r="CD74" s="380"/>
      <c r="CE74" s="381"/>
      <c r="CF74" s="380"/>
      <c r="CG74" s="380"/>
      <c r="CH74" s="381"/>
      <c r="CI74" s="380"/>
      <c r="CJ74" s="380"/>
      <c r="CK74" s="381"/>
      <c r="CL74" s="380"/>
      <c r="CM74" s="380"/>
      <c r="CN74" s="383"/>
      <c r="CO74" s="380"/>
      <c r="CP74" s="380"/>
      <c r="CQ74" s="381"/>
      <c r="CR74" s="380"/>
      <c r="CS74" s="380"/>
      <c r="CT74" s="381"/>
      <c r="CU74" s="380"/>
      <c r="CV74" s="380"/>
      <c r="CW74" s="385"/>
      <c r="CX74" s="360"/>
      <c r="CY74" s="351"/>
      <c r="DB74" s="354"/>
      <c r="DC74" s="358"/>
      <c r="DD74" s="1358" t="s">
        <v>41</v>
      </c>
      <c r="DE74" s="1359"/>
      <c r="DF74" s="379"/>
      <c r="DG74" s="380"/>
      <c r="DH74" s="381"/>
      <c r="DI74" s="379"/>
      <c r="DJ74" s="380"/>
      <c r="DK74" s="381"/>
      <c r="DL74" s="380"/>
      <c r="DM74" s="380"/>
      <c r="DN74" s="381"/>
      <c r="DO74" s="380"/>
      <c r="DP74" s="380"/>
      <c r="DQ74" s="381"/>
      <c r="DR74" s="380"/>
      <c r="DS74" s="380"/>
      <c r="DT74" s="381"/>
      <c r="DU74" s="380"/>
      <c r="DV74" s="380"/>
      <c r="DW74" s="383"/>
      <c r="DX74" s="380"/>
      <c r="DY74" s="380"/>
      <c r="DZ74" s="381"/>
      <c r="EA74" s="380"/>
      <c r="EB74" s="380"/>
      <c r="EC74" s="381"/>
      <c r="ED74" s="380"/>
      <c r="EE74" s="288"/>
      <c r="EF74" s="385"/>
      <c r="EG74" s="360"/>
      <c r="EH74" s="354"/>
    </row>
    <row r="75" spans="1:138" ht="15" customHeight="1">
      <c r="A75" s="351"/>
      <c r="B75" s="358"/>
      <c r="C75" s="1360"/>
      <c r="D75" s="1361"/>
      <c r="E75" s="386"/>
      <c r="F75" s="287"/>
      <c r="G75" s="383"/>
      <c r="H75" s="386"/>
      <c r="I75" s="287"/>
      <c r="J75" s="383"/>
      <c r="K75" s="288"/>
      <c r="L75" s="287"/>
      <c r="M75" s="383"/>
      <c r="N75" s="288"/>
      <c r="O75" s="287"/>
      <c r="P75" s="383"/>
      <c r="Q75" s="288"/>
      <c r="R75" s="287"/>
      <c r="S75" s="383"/>
      <c r="T75" s="288"/>
      <c r="U75" s="287"/>
      <c r="V75" s="383"/>
      <c r="W75" s="288"/>
      <c r="X75" s="287"/>
      <c r="Y75" s="383"/>
      <c r="Z75" s="288"/>
      <c r="AA75" s="287"/>
      <c r="AB75" s="383"/>
      <c r="AC75" s="288"/>
      <c r="AD75" s="287">
        <f>F75+I75+L75+O75+R75+U75+X75+AA75</f>
        <v>0</v>
      </c>
      <c r="AE75" s="385"/>
      <c r="AF75" s="360"/>
      <c r="AG75" s="351"/>
      <c r="AJ75" s="353"/>
      <c r="AK75" s="358"/>
      <c r="AL75" s="1360"/>
      <c r="AM75" s="1361"/>
      <c r="AN75" s="386"/>
      <c r="AO75" s="287"/>
      <c r="AP75" s="383"/>
      <c r="AQ75" s="386"/>
      <c r="AR75" s="287"/>
      <c r="AS75" s="383"/>
      <c r="AT75" s="288"/>
      <c r="AU75" s="287"/>
      <c r="AV75" s="383"/>
      <c r="AW75" s="288"/>
      <c r="AX75" s="287"/>
      <c r="AY75" s="383"/>
      <c r="AZ75" s="288"/>
      <c r="BA75" s="287"/>
      <c r="BB75" s="383"/>
      <c r="BC75" s="288"/>
      <c r="BD75" s="287"/>
      <c r="BE75" s="383"/>
      <c r="BF75" s="288"/>
      <c r="BG75" s="287"/>
      <c r="BH75" s="383"/>
      <c r="BI75" s="288"/>
      <c r="BJ75" s="287"/>
      <c r="BK75" s="383"/>
      <c r="BL75" s="288"/>
      <c r="BM75" s="287">
        <f>AO75+AR75+AU75+AX75+BA75+BD75+BG75+BJ75</f>
        <v>0</v>
      </c>
      <c r="BN75" s="385"/>
      <c r="BO75" s="360"/>
      <c r="BP75" s="353"/>
      <c r="BS75" s="351"/>
      <c r="BT75" s="358"/>
      <c r="BU75" s="1360"/>
      <c r="BV75" s="1361"/>
      <c r="BW75" s="386"/>
      <c r="BX75" s="287"/>
      <c r="BY75" s="383"/>
      <c r="BZ75" s="386"/>
      <c r="CA75" s="287"/>
      <c r="CB75" s="383"/>
      <c r="CC75" s="288"/>
      <c r="CD75" s="287"/>
      <c r="CE75" s="383"/>
      <c r="CF75" s="288"/>
      <c r="CG75" s="287"/>
      <c r="CH75" s="383"/>
      <c r="CI75" s="288"/>
      <c r="CJ75" s="287"/>
      <c r="CK75" s="383"/>
      <c r="CL75" s="288"/>
      <c r="CM75" s="287"/>
      <c r="CN75" s="383"/>
      <c r="CO75" s="288"/>
      <c r="CP75" s="287"/>
      <c r="CQ75" s="383"/>
      <c r="CR75" s="288"/>
      <c r="CS75" s="287"/>
      <c r="CT75" s="383"/>
      <c r="CU75" s="288"/>
      <c r="CV75" s="287">
        <f>BX75+CA75+CD75+CG75+CJ75+CM75+CP75+CS75</f>
        <v>0</v>
      </c>
      <c r="CW75" s="385"/>
      <c r="CX75" s="360"/>
      <c r="CY75" s="351"/>
      <c r="DB75" s="354"/>
      <c r="DC75" s="358"/>
      <c r="DD75" s="1360"/>
      <c r="DE75" s="1361"/>
      <c r="DF75" s="386"/>
      <c r="DG75" s="287">
        <f>F75+AO75+BX75</f>
        <v>0</v>
      </c>
      <c r="DH75" s="383"/>
      <c r="DI75" s="386"/>
      <c r="DJ75" s="287">
        <f>I75+AR75+CA75</f>
        <v>0</v>
      </c>
      <c r="DK75" s="383"/>
      <c r="DL75" s="288"/>
      <c r="DM75" s="287">
        <f>L75+AU75+CD75</f>
        <v>0</v>
      </c>
      <c r="DN75" s="383"/>
      <c r="DO75" s="288"/>
      <c r="DP75" s="287">
        <f>O75+AX75+CG75</f>
        <v>0</v>
      </c>
      <c r="DQ75" s="383"/>
      <c r="DR75" s="288"/>
      <c r="DS75" s="287">
        <f>R75+BA75+CJ75</f>
        <v>0</v>
      </c>
      <c r="DT75" s="383"/>
      <c r="DU75" s="288"/>
      <c r="DV75" s="287">
        <f>U75+BD75+CM75</f>
        <v>0</v>
      </c>
      <c r="DW75" s="383"/>
      <c r="DX75" s="288"/>
      <c r="DY75" s="287">
        <f>X75+BG75+CP75</f>
        <v>0</v>
      </c>
      <c r="DZ75" s="383"/>
      <c r="EA75" s="288"/>
      <c r="EB75" s="287">
        <f>AA75+BJ75+CS75</f>
        <v>0</v>
      </c>
      <c r="EC75" s="383"/>
      <c r="ED75" s="288"/>
      <c r="EE75" s="287">
        <f>DG75+DJ75+DM75+DP75+DS75+DV75+DY75+EB75</f>
        <v>0</v>
      </c>
      <c r="EF75" s="385"/>
      <c r="EG75" s="360"/>
      <c r="EH75" s="354"/>
    </row>
    <row r="76" spans="1:138" ht="5.25" customHeight="1">
      <c r="A76" s="351"/>
      <c r="B76" s="358"/>
      <c r="C76" s="1362"/>
      <c r="D76" s="1363"/>
      <c r="E76" s="386"/>
      <c r="F76" s="288"/>
      <c r="G76" s="383"/>
      <c r="H76" s="386"/>
      <c r="I76" s="288"/>
      <c r="J76" s="383"/>
      <c r="K76" s="288"/>
      <c r="L76" s="288"/>
      <c r="M76" s="383"/>
      <c r="N76" s="288"/>
      <c r="O76" s="288"/>
      <c r="P76" s="383"/>
      <c r="Q76" s="288"/>
      <c r="R76" s="288"/>
      <c r="S76" s="383"/>
      <c r="T76" s="288"/>
      <c r="U76" s="288"/>
      <c r="V76" s="388"/>
      <c r="W76" s="288"/>
      <c r="X76" s="288"/>
      <c r="Y76" s="383"/>
      <c r="Z76" s="288"/>
      <c r="AA76" s="288"/>
      <c r="AB76" s="383"/>
      <c r="AC76" s="288"/>
      <c r="AD76" s="288"/>
      <c r="AE76" s="389"/>
      <c r="AF76" s="360"/>
      <c r="AG76" s="351"/>
      <c r="AJ76" s="353"/>
      <c r="AK76" s="358"/>
      <c r="AL76" s="1362"/>
      <c r="AM76" s="1363"/>
      <c r="AN76" s="386"/>
      <c r="AO76" s="288"/>
      <c r="AP76" s="383"/>
      <c r="AQ76" s="386"/>
      <c r="AR76" s="288"/>
      <c r="AS76" s="383"/>
      <c r="AT76" s="288"/>
      <c r="AU76" s="288"/>
      <c r="AV76" s="383"/>
      <c r="AW76" s="288"/>
      <c r="AX76" s="288"/>
      <c r="AY76" s="383"/>
      <c r="AZ76" s="288"/>
      <c r="BA76" s="288"/>
      <c r="BB76" s="383"/>
      <c r="BC76" s="288"/>
      <c r="BD76" s="288"/>
      <c r="BE76" s="388"/>
      <c r="BF76" s="288"/>
      <c r="BG76" s="288"/>
      <c r="BH76" s="383"/>
      <c r="BI76" s="288"/>
      <c r="BJ76" s="288"/>
      <c r="BK76" s="383"/>
      <c r="BL76" s="288"/>
      <c r="BM76" s="288"/>
      <c r="BN76" s="389"/>
      <c r="BO76" s="360"/>
      <c r="BP76" s="353"/>
      <c r="BS76" s="351"/>
      <c r="BT76" s="358"/>
      <c r="BU76" s="1362"/>
      <c r="BV76" s="1363"/>
      <c r="BW76" s="386"/>
      <c r="BX76" s="288"/>
      <c r="BY76" s="383"/>
      <c r="BZ76" s="386"/>
      <c r="CA76" s="288"/>
      <c r="CB76" s="383"/>
      <c r="CC76" s="288"/>
      <c r="CD76" s="288"/>
      <c r="CE76" s="383"/>
      <c r="CF76" s="288"/>
      <c r="CG76" s="288"/>
      <c r="CH76" s="383"/>
      <c r="CI76" s="288"/>
      <c r="CJ76" s="288"/>
      <c r="CK76" s="383"/>
      <c r="CL76" s="288"/>
      <c r="CM76" s="288"/>
      <c r="CN76" s="388"/>
      <c r="CO76" s="288"/>
      <c r="CP76" s="288"/>
      <c r="CQ76" s="383"/>
      <c r="CR76" s="288"/>
      <c r="CS76" s="288"/>
      <c r="CT76" s="383"/>
      <c r="CU76" s="288"/>
      <c r="CV76" s="288"/>
      <c r="CW76" s="389"/>
      <c r="CX76" s="360"/>
      <c r="CY76" s="351"/>
      <c r="DB76" s="354"/>
      <c r="DC76" s="358"/>
      <c r="DD76" s="1362"/>
      <c r="DE76" s="1363"/>
      <c r="DF76" s="386"/>
      <c r="DG76" s="288"/>
      <c r="DH76" s="383"/>
      <c r="DI76" s="386"/>
      <c r="DJ76" s="288"/>
      <c r="DK76" s="383"/>
      <c r="DL76" s="288"/>
      <c r="DM76" s="288"/>
      <c r="DN76" s="383"/>
      <c r="DO76" s="288"/>
      <c r="DP76" s="288"/>
      <c r="DQ76" s="383"/>
      <c r="DR76" s="288"/>
      <c r="DS76" s="288"/>
      <c r="DT76" s="383"/>
      <c r="DU76" s="288"/>
      <c r="DV76" s="288"/>
      <c r="DW76" s="388"/>
      <c r="DX76" s="288"/>
      <c r="DY76" s="288"/>
      <c r="DZ76" s="383"/>
      <c r="EA76" s="288"/>
      <c r="EB76" s="288"/>
      <c r="EC76" s="383"/>
      <c r="ED76" s="288"/>
      <c r="EE76" s="288"/>
      <c r="EF76" s="389"/>
      <c r="EG76" s="360"/>
      <c r="EH76" s="354"/>
    </row>
    <row r="77" spans="1:138" ht="5.25" customHeight="1">
      <c r="A77" s="351"/>
      <c r="B77" s="358"/>
      <c r="C77" s="1358" t="s">
        <v>42</v>
      </c>
      <c r="D77" s="1359"/>
      <c r="E77" s="379"/>
      <c r="F77" s="380"/>
      <c r="G77" s="381"/>
      <c r="H77" s="379"/>
      <c r="I77" s="380"/>
      <c r="J77" s="381"/>
      <c r="K77" s="380"/>
      <c r="L77" s="380"/>
      <c r="M77" s="381"/>
      <c r="N77" s="380"/>
      <c r="O77" s="380"/>
      <c r="P77" s="381"/>
      <c r="Q77" s="380"/>
      <c r="R77" s="380"/>
      <c r="S77" s="381"/>
      <c r="T77" s="380"/>
      <c r="U77" s="380"/>
      <c r="V77" s="383"/>
      <c r="W77" s="380"/>
      <c r="X77" s="380"/>
      <c r="Y77" s="381"/>
      <c r="Z77" s="380"/>
      <c r="AA77" s="380"/>
      <c r="AB77" s="381"/>
      <c r="AC77" s="380"/>
      <c r="AD77" s="380"/>
      <c r="AE77" s="385"/>
      <c r="AF77" s="360"/>
      <c r="AG77" s="351"/>
      <c r="AJ77" s="353"/>
      <c r="AK77" s="358"/>
      <c r="AL77" s="1358" t="s">
        <v>42</v>
      </c>
      <c r="AM77" s="1359"/>
      <c r="AN77" s="379"/>
      <c r="AO77" s="380"/>
      <c r="AP77" s="381"/>
      <c r="AQ77" s="379"/>
      <c r="AR77" s="380"/>
      <c r="AS77" s="381"/>
      <c r="AT77" s="380"/>
      <c r="AU77" s="380"/>
      <c r="AV77" s="381"/>
      <c r="AW77" s="380"/>
      <c r="AX77" s="380"/>
      <c r="AY77" s="381"/>
      <c r="AZ77" s="380"/>
      <c r="BA77" s="380"/>
      <c r="BB77" s="381"/>
      <c r="BC77" s="380"/>
      <c r="BD77" s="380"/>
      <c r="BE77" s="383"/>
      <c r="BF77" s="380"/>
      <c r="BG77" s="380"/>
      <c r="BH77" s="381"/>
      <c r="BI77" s="380"/>
      <c r="BJ77" s="380"/>
      <c r="BK77" s="381"/>
      <c r="BL77" s="380"/>
      <c r="BM77" s="380"/>
      <c r="BN77" s="385"/>
      <c r="BO77" s="360"/>
      <c r="BP77" s="353"/>
      <c r="BS77" s="351"/>
      <c r="BT77" s="358"/>
      <c r="BU77" s="1358" t="s">
        <v>42</v>
      </c>
      <c r="BV77" s="1359"/>
      <c r="BW77" s="379"/>
      <c r="BX77" s="380"/>
      <c r="BY77" s="381"/>
      <c r="BZ77" s="379"/>
      <c r="CA77" s="380"/>
      <c r="CB77" s="381"/>
      <c r="CC77" s="380"/>
      <c r="CD77" s="380"/>
      <c r="CE77" s="381"/>
      <c r="CF77" s="380"/>
      <c r="CG77" s="380"/>
      <c r="CH77" s="381"/>
      <c r="CI77" s="380"/>
      <c r="CJ77" s="380"/>
      <c r="CK77" s="381"/>
      <c r="CL77" s="380"/>
      <c r="CM77" s="380"/>
      <c r="CN77" s="383"/>
      <c r="CO77" s="380"/>
      <c r="CP77" s="380"/>
      <c r="CQ77" s="381"/>
      <c r="CR77" s="380"/>
      <c r="CS77" s="380"/>
      <c r="CT77" s="381"/>
      <c r="CU77" s="380"/>
      <c r="CV77" s="380"/>
      <c r="CW77" s="385"/>
      <c r="CX77" s="360"/>
      <c r="CY77" s="351"/>
      <c r="DB77" s="354"/>
      <c r="DC77" s="358"/>
      <c r="DD77" s="1358" t="s">
        <v>42</v>
      </c>
      <c r="DE77" s="1359"/>
      <c r="DF77" s="379"/>
      <c r="DG77" s="380"/>
      <c r="DH77" s="381"/>
      <c r="DI77" s="379"/>
      <c r="DJ77" s="380"/>
      <c r="DK77" s="381"/>
      <c r="DL77" s="380"/>
      <c r="DM77" s="380"/>
      <c r="DN77" s="381"/>
      <c r="DO77" s="380"/>
      <c r="DP77" s="380"/>
      <c r="DQ77" s="381"/>
      <c r="DR77" s="380"/>
      <c r="DS77" s="380"/>
      <c r="DT77" s="381"/>
      <c r="DU77" s="380"/>
      <c r="DV77" s="380"/>
      <c r="DW77" s="383"/>
      <c r="DX77" s="380"/>
      <c r="DY77" s="380"/>
      <c r="DZ77" s="381"/>
      <c r="EA77" s="380"/>
      <c r="EB77" s="380"/>
      <c r="EC77" s="381"/>
      <c r="ED77" s="380"/>
      <c r="EE77" s="380"/>
      <c r="EF77" s="385"/>
      <c r="EG77" s="360"/>
      <c r="EH77" s="354"/>
    </row>
    <row r="78" spans="1:138" ht="15" customHeight="1">
      <c r="A78" s="351"/>
      <c r="B78" s="358"/>
      <c r="C78" s="1360"/>
      <c r="D78" s="1361"/>
      <c r="E78" s="386"/>
      <c r="F78" s="287"/>
      <c r="G78" s="383"/>
      <c r="H78" s="386"/>
      <c r="I78" s="287"/>
      <c r="J78" s="383"/>
      <c r="K78" s="386"/>
      <c r="L78" s="287"/>
      <c r="M78" s="383"/>
      <c r="N78" s="288"/>
      <c r="O78" s="287"/>
      <c r="P78" s="383"/>
      <c r="Q78" s="288"/>
      <c r="R78" s="287"/>
      <c r="S78" s="383"/>
      <c r="T78" s="288"/>
      <c r="U78" s="287"/>
      <c r="V78" s="383"/>
      <c r="W78" s="288"/>
      <c r="X78" s="287"/>
      <c r="Y78" s="383"/>
      <c r="Z78" s="288"/>
      <c r="AA78" s="287"/>
      <c r="AB78" s="383"/>
      <c r="AC78" s="288"/>
      <c r="AD78" s="287">
        <f>F78+I78+L78+O78+R78+U78+X78+AA78</f>
        <v>0</v>
      </c>
      <c r="AE78" s="385"/>
      <c r="AF78" s="360"/>
      <c r="AG78" s="351"/>
      <c r="AJ78" s="353"/>
      <c r="AK78" s="358"/>
      <c r="AL78" s="1360"/>
      <c r="AM78" s="1361"/>
      <c r="AN78" s="386"/>
      <c r="AO78" s="287"/>
      <c r="AP78" s="383"/>
      <c r="AQ78" s="386"/>
      <c r="AR78" s="287"/>
      <c r="AS78" s="383"/>
      <c r="AT78" s="386"/>
      <c r="AU78" s="287"/>
      <c r="AV78" s="383"/>
      <c r="AW78" s="288"/>
      <c r="AX78" s="287"/>
      <c r="AY78" s="383"/>
      <c r="AZ78" s="288"/>
      <c r="BA78" s="287"/>
      <c r="BB78" s="383"/>
      <c r="BC78" s="288"/>
      <c r="BD78" s="287"/>
      <c r="BE78" s="383"/>
      <c r="BF78" s="288"/>
      <c r="BG78" s="287"/>
      <c r="BH78" s="383"/>
      <c r="BI78" s="288"/>
      <c r="BJ78" s="287"/>
      <c r="BK78" s="383"/>
      <c r="BL78" s="288"/>
      <c r="BM78" s="287">
        <f>AO78+AR78+AU78+AX78+BA78+BD78+BG78+BJ78</f>
        <v>0</v>
      </c>
      <c r="BN78" s="385"/>
      <c r="BO78" s="360"/>
      <c r="BP78" s="353"/>
      <c r="BS78" s="351"/>
      <c r="BT78" s="358"/>
      <c r="BU78" s="1360"/>
      <c r="BV78" s="1361"/>
      <c r="BW78" s="386"/>
      <c r="BX78" s="287"/>
      <c r="BY78" s="383"/>
      <c r="BZ78" s="386"/>
      <c r="CA78" s="287"/>
      <c r="CB78" s="383"/>
      <c r="CC78" s="386"/>
      <c r="CD78" s="287"/>
      <c r="CE78" s="383"/>
      <c r="CF78" s="288"/>
      <c r="CG78" s="287"/>
      <c r="CH78" s="383"/>
      <c r="CI78" s="288"/>
      <c r="CJ78" s="287"/>
      <c r="CK78" s="383"/>
      <c r="CL78" s="288"/>
      <c r="CM78" s="287"/>
      <c r="CN78" s="383"/>
      <c r="CO78" s="288"/>
      <c r="CP78" s="287"/>
      <c r="CQ78" s="383"/>
      <c r="CR78" s="288"/>
      <c r="CS78" s="287"/>
      <c r="CT78" s="383"/>
      <c r="CU78" s="288"/>
      <c r="CV78" s="287">
        <f>BX78+CA78+CD78+CG78+CJ78+CM78+CP78+CS78</f>
        <v>0</v>
      </c>
      <c r="CW78" s="385"/>
      <c r="CX78" s="360"/>
      <c r="CY78" s="351"/>
      <c r="DB78" s="354"/>
      <c r="DC78" s="358"/>
      <c r="DD78" s="1360"/>
      <c r="DE78" s="1361"/>
      <c r="DF78" s="386"/>
      <c r="DG78" s="287">
        <f>F78+AO78+BX78</f>
        <v>0</v>
      </c>
      <c r="DH78" s="383"/>
      <c r="DI78" s="386"/>
      <c r="DJ78" s="287">
        <f>I78+AR78+CA78</f>
        <v>0</v>
      </c>
      <c r="DK78" s="383"/>
      <c r="DL78" s="386"/>
      <c r="DM78" s="287">
        <f>L78+AU78+CD78</f>
        <v>0</v>
      </c>
      <c r="DN78" s="383"/>
      <c r="DO78" s="288"/>
      <c r="DP78" s="287">
        <f>O78+AX78+CG78</f>
        <v>0</v>
      </c>
      <c r="DQ78" s="383"/>
      <c r="DR78" s="288"/>
      <c r="DS78" s="287">
        <f>R78+BA78+CJ78</f>
        <v>0</v>
      </c>
      <c r="DT78" s="383"/>
      <c r="DU78" s="288"/>
      <c r="DV78" s="287">
        <f>U78+BD78+CM78</f>
        <v>0</v>
      </c>
      <c r="DW78" s="383"/>
      <c r="DX78" s="288"/>
      <c r="DY78" s="287">
        <f>X78+BG78+CP78</f>
        <v>0</v>
      </c>
      <c r="DZ78" s="383"/>
      <c r="EA78" s="288"/>
      <c r="EB78" s="287">
        <f>AA78+BJ78+CS78</f>
        <v>0</v>
      </c>
      <c r="EC78" s="383"/>
      <c r="ED78" s="288"/>
      <c r="EE78" s="287">
        <f>DG78+DJ78+DM78+DP78+DS78+DV78+DY78+EB78</f>
        <v>0</v>
      </c>
      <c r="EF78" s="385"/>
      <c r="EG78" s="360"/>
      <c r="EH78" s="354"/>
    </row>
    <row r="79" spans="1:138" ht="5.25" customHeight="1">
      <c r="A79" s="351"/>
      <c r="B79" s="358"/>
      <c r="C79" s="1360"/>
      <c r="D79" s="1361"/>
      <c r="E79" s="386"/>
      <c r="F79" s="288"/>
      <c r="G79" s="383"/>
      <c r="H79" s="386"/>
      <c r="I79" s="288"/>
      <c r="J79" s="383"/>
      <c r="K79" s="386"/>
      <c r="L79" s="288"/>
      <c r="M79" s="383"/>
      <c r="N79" s="288"/>
      <c r="O79" s="288"/>
      <c r="P79" s="383"/>
      <c r="Q79" s="288"/>
      <c r="R79" s="288"/>
      <c r="S79" s="383"/>
      <c r="T79" s="288"/>
      <c r="U79" s="288"/>
      <c r="V79" s="388"/>
      <c r="W79" s="288"/>
      <c r="X79" s="288"/>
      <c r="Y79" s="383"/>
      <c r="Z79" s="288"/>
      <c r="AA79" s="288"/>
      <c r="AB79" s="383"/>
      <c r="AC79" s="288"/>
      <c r="AD79" s="288"/>
      <c r="AE79" s="389"/>
      <c r="AF79" s="360"/>
      <c r="AG79" s="351"/>
      <c r="AJ79" s="353"/>
      <c r="AK79" s="358"/>
      <c r="AL79" s="1360"/>
      <c r="AM79" s="1361"/>
      <c r="AN79" s="386"/>
      <c r="AO79" s="288"/>
      <c r="AP79" s="383"/>
      <c r="AQ79" s="386"/>
      <c r="AR79" s="288"/>
      <c r="AS79" s="383"/>
      <c r="AT79" s="386"/>
      <c r="AU79" s="288"/>
      <c r="AV79" s="383"/>
      <c r="AW79" s="288"/>
      <c r="AX79" s="288"/>
      <c r="AY79" s="383"/>
      <c r="AZ79" s="288"/>
      <c r="BA79" s="288"/>
      <c r="BB79" s="383"/>
      <c r="BC79" s="288"/>
      <c r="BD79" s="288"/>
      <c r="BE79" s="388"/>
      <c r="BF79" s="288"/>
      <c r="BG79" s="288"/>
      <c r="BH79" s="383"/>
      <c r="BI79" s="288"/>
      <c r="BJ79" s="288"/>
      <c r="BK79" s="383"/>
      <c r="BL79" s="288"/>
      <c r="BM79" s="288"/>
      <c r="BN79" s="389"/>
      <c r="BO79" s="360"/>
      <c r="BP79" s="353"/>
      <c r="BS79" s="351"/>
      <c r="BT79" s="358"/>
      <c r="BU79" s="1360"/>
      <c r="BV79" s="1361"/>
      <c r="BW79" s="386"/>
      <c r="BX79" s="288"/>
      <c r="BY79" s="383"/>
      <c r="BZ79" s="386"/>
      <c r="CA79" s="288"/>
      <c r="CB79" s="383"/>
      <c r="CC79" s="386"/>
      <c r="CD79" s="288"/>
      <c r="CE79" s="383"/>
      <c r="CF79" s="288"/>
      <c r="CG79" s="288"/>
      <c r="CH79" s="383"/>
      <c r="CI79" s="288"/>
      <c r="CJ79" s="288"/>
      <c r="CK79" s="383"/>
      <c r="CL79" s="288"/>
      <c r="CM79" s="288"/>
      <c r="CN79" s="388"/>
      <c r="CO79" s="288"/>
      <c r="CP79" s="288"/>
      <c r="CQ79" s="383"/>
      <c r="CR79" s="288"/>
      <c r="CS79" s="288"/>
      <c r="CT79" s="383"/>
      <c r="CU79" s="288"/>
      <c r="CV79" s="288"/>
      <c r="CW79" s="389"/>
      <c r="CX79" s="360"/>
      <c r="CY79" s="351"/>
      <c r="DB79" s="354"/>
      <c r="DC79" s="358"/>
      <c r="DD79" s="1360"/>
      <c r="DE79" s="1361"/>
      <c r="DF79" s="386"/>
      <c r="DG79" s="288"/>
      <c r="DH79" s="383"/>
      <c r="DI79" s="386"/>
      <c r="DJ79" s="288"/>
      <c r="DK79" s="383"/>
      <c r="DL79" s="386"/>
      <c r="DM79" s="288"/>
      <c r="DN79" s="383"/>
      <c r="DO79" s="288"/>
      <c r="DP79" s="288"/>
      <c r="DQ79" s="383"/>
      <c r="DR79" s="288"/>
      <c r="DS79" s="288"/>
      <c r="DT79" s="383"/>
      <c r="DU79" s="288"/>
      <c r="DV79" s="288"/>
      <c r="DW79" s="388"/>
      <c r="DX79" s="288"/>
      <c r="DY79" s="288"/>
      <c r="DZ79" s="383"/>
      <c r="EA79" s="288"/>
      <c r="EB79" s="288"/>
      <c r="EC79" s="383"/>
      <c r="ED79" s="288"/>
      <c r="EE79" s="288"/>
      <c r="EF79" s="389"/>
      <c r="EG79" s="360"/>
      <c r="EH79" s="354"/>
    </row>
    <row r="80" spans="1:138" ht="5.25" customHeight="1">
      <c r="A80" s="351"/>
      <c r="B80" s="358"/>
      <c r="C80" s="1350" t="s">
        <v>456</v>
      </c>
      <c r="D80" s="1351"/>
      <c r="E80" s="379"/>
      <c r="F80" s="380"/>
      <c r="G80" s="381"/>
      <c r="H80" s="379"/>
      <c r="I80" s="380"/>
      <c r="J80" s="381"/>
      <c r="K80" s="380"/>
      <c r="L80" s="380"/>
      <c r="M80" s="381"/>
      <c r="N80" s="380"/>
      <c r="O80" s="380"/>
      <c r="P80" s="381"/>
      <c r="Q80" s="380"/>
      <c r="R80" s="380"/>
      <c r="S80" s="381"/>
      <c r="T80" s="380"/>
      <c r="U80" s="380"/>
      <c r="V80" s="383"/>
      <c r="W80" s="380"/>
      <c r="X80" s="380"/>
      <c r="Y80" s="381"/>
      <c r="Z80" s="380"/>
      <c r="AA80" s="380"/>
      <c r="AB80" s="381"/>
      <c r="AC80" s="380"/>
      <c r="AD80" s="380"/>
      <c r="AE80" s="385"/>
      <c r="AF80" s="360"/>
      <c r="AG80" s="351"/>
      <c r="AJ80" s="353"/>
      <c r="AK80" s="358"/>
      <c r="AL80" s="1350" t="s">
        <v>456</v>
      </c>
      <c r="AM80" s="1351"/>
      <c r="AN80" s="379"/>
      <c r="AO80" s="380"/>
      <c r="AP80" s="381"/>
      <c r="AQ80" s="379"/>
      <c r="AR80" s="380"/>
      <c r="AS80" s="381"/>
      <c r="AT80" s="380"/>
      <c r="AU80" s="380"/>
      <c r="AV80" s="381"/>
      <c r="AW80" s="380"/>
      <c r="AX80" s="380"/>
      <c r="AY80" s="381"/>
      <c r="AZ80" s="380"/>
      <c r="BA80" s="380"/>
      <c r="BB80" s="381"/>
      <c r="BC80" s="380"/>
      <c r="BD80" s="380"/>
      <c r="BE80" s="383"/>
      <c r="BF80" s="380"/>
      <c r="BG80" s="380"/>
      <c r="BH80" s="381"/>
      <c r="BI80" s="380"/>
      <c r="BJ80" s="380"/>
      <c r="BK80" s="381"/>
      <c r="BL80" s="380"/>
      <c r="BM80" s="380"/>
      <c r="BN80" s="385"/>
      <c r="BO80" s="360"/>
      <c r="BP80" s="353"/>
      <c r="BS80" s="351"/>
      <c r="BT80" s="358"/>
      <c r="BU80" s="1350" t="s">
        <v>456</v>
      </c>
      <c r="BV80" s="1351"/>
      <c r="BW80" s="379"/>
      <c r="BX80" s="380"/>
      <c r="BY80" s="381"/>
      <c r="BZ80" s="379"/>
      <c r="CA80" s="380"/>
      <c r="CB80" s="381"/>
      <c r="CC80" s="380"/>
      <c r="CD80" s="380"/>
      <c r="CE80" s="381"/>
      <c r="CF80" s="380"/>
      <c r="CG80" s="380"/>
      <c r="CH80" s="381"/>
      <c r="CI80" s="380"/>
      <c r="CJ80" s="380"/>
      <c r="CK80" s="381"/>
      <c r="CL80" s="380"/>
      <c r="CM80" s="380"/>
      <c r="CN80" s="383"/>
      <c r="CO80" s="380"/>
      <c r="CP80" s="380"/>
      <c r="CQ80" s="381"/>
      <c r="CR80" s="380"/>
      <c r="CS80" s="380"/>
      <c r="CT80" s="381"/>
      <c r="CU80" s="380"/>
      <c r="CV80" s="380"/>
      <c r="CW80" s="385"/>
      <c r="CX80" s="360"/>
      <c r="CY80" s="351"/>
      <c r="DB80" s="354"/>
      <c r="DC80" s="358"/>
      <c r="DD80" s="1350" t="s">
        <v>456</v>
      </c>
      <c r="DE80" s="1351"/>
      <c r="DF80" s="379"/>
      <c r="DG80" s="380"/>
      <c r="DH80" s="381"/>
      <c r="DI80" s="379"/>
      <c r="DJ80" s="380"/>
      <c r="DK80" s="381"/>
      <c r="DL80" s="380"/>
      <c r="DM80" s="380"/>
      <c r="DN80" s="381"/>
      <c r="DO80" s="380"/>
      <c r="DP80" s="380"/>
      <c r="DQ80" s="381"/>
      <c r="DR80" s="380"/>
      <c r="DS80" s="380"/>
      <c r="DT80" s="381"/>
      <c r="DU80" s="380"/>
      <c r="DV80" s="380"/>
      <c r="DW80" s="383"/>
      <c r="DX80" s="380"/>
      <c r="DY80" s="380"/>
      <c r="DZ80" s="381"/>
      <c r="EA80" s="380"/>
      <c r="EB80" s="380"/>
      <c r="EC80" s="381"/>
      <c r="ED80" s="380"/>
      <c r="EE80" s="380"/>
      <c r="EF80" s="385"/>
      <c r="EG80" s="360"/>
      <c r="EH80" s="354"/>
    </row>
    <row r="81" spans="1:138" ht="15" customHeight="1">
      <c r="A81" s="351" t="s">
        <v>518</v>
      </c>
      <c r="B81" s="358"/>
      <c r="C81" s="1352"/>
      <c r="D81" s="1353"/>
      <c r="E81" s="386"/>
      <c r="F81" s="310">
        <f>MTDC!N174</f>
        <v>0</v>
      </c>
      <c r="G81" s="383"/>
      <c r="H81" s="386"/>
      <c r="I81" s="287"/>
      <c r="J81" s="383"/>
      <c r="K81" s="288"/>
      <c r="L81" s="287"/>
      <c r="M81" s="383"/>
      <c r="N81" s="288"/>
      <c r="O81" s="287"/>
      <c r="P81" s="383"/>
      <c r="Q81" s="288"/>
      <c r="R81" s="287"/>
      <c r="S81" s="383"/>
      <c r="T81" s="288"/>
      <c r="U81" s="287"/>
      <c r="V81" s="383"/>
      <c r="W81" s="288"/>
      <c r="X81" s="287"/>
      <c r="Y81" s="383"/>
      <c r="Z81" s="288"/>
      <c r="AA81" s="287"/>
      <c r="AB81" s="383"/>
      <c r="AC81" s="288"/>
      <c r="AD81" s="287">
        <f>F81+I81+L81+O81+R81+U81+X81+AA81</f>
        <v>0</v>
      </c>
      <c r="AE81" s="385"/>
      <c r="AF81" s="360"/>
      <c r="AG81" s="351"/>
      <c r="AJ81" s="393" t="s">
        <v>518</v>
      </c>
      <c r="AK81" s="358"/>
      <c r="AL81" s="1352"/>
      <c r="AM81" s="1353"/>
      <c r="AN81" s="386"/>
      <c r="AO81" s="310">
        <f>MTDC!P174</f>
        <v>0</v>
      </c>
      <c r="AP81" s="383"/>
      <c r="AQ81" s="386"/>
      <c r="AR81" s="287"/>
      <c r="AS81" s="383"/>
      <c r="AT81" s="288"/>
      <c r="AU81" s="287"/>
      <c r="AV81" s="383"/>
      <c r="AW81" s="288"/>
      <c r="AX81" s="287"/>
      <c r="AY81" s="383"/>
      <c r="AZ81" s="288"/>
      <c r="BA81" s="287"/>
      <c r="BB81" s="383"/>
      <c r="BC81" s="288"/>
      <c r="BD81" s="287"/>
      <c r="BE81" s="383"/>
      <c r="BF81" s="288"/>
      <c r="BG81" s="287"/>
      <c r="BH81" s="383"/>
      <c r="BI81" s="288"/>
      <c r="BJ81" s="287"/>
      <c r="BK81" s="383"/>
      <c r="BL81" s="288"/>
      <c r="BM81" s="287">
        <f>AO81+AR81+AU81+AX81+BA81+BD81+BG81+BJ81</f>
        <v>0</v>
      </c>
      <c r="BN81" s="385"/>
      <c r="BO81" s="360"/>
      <c r="BP81" s="353"/>
      <c r="BS81" s="394" t="s">
        <v>518</v>
      </c>
      <c r="BT81" s="358"/>
      <c r="BU81" s="1352"/>
      <c r="BV81" s="1353"/>
      <c r="BW81" s="386"/>
      <c r="BX81" s="310">
        <f>MTDC!R174</f>
        <v>0</v>
      </c>
      <c r="BY81" s="383"/>
      <c r="BZ81" s="386"/>
      <c r="CA81" s="287"/>
      <c r="CB81" s="383"/>
      <c r="CC81" s="288"/>
      <c r="CD81" s="287"/>
      <c r="CE81" s="383"/>
      <c r="CF81" s="288"/>
      <c r="CG81" s="287"/>
      <c r="CH81" s="383"/>
      <c r="CI81" s="288"/>
      <c r="CJ81" s="287"/>
      <c r="CK81" s="383"/>
      <c r="CL81" s="288"/>
      <c r="CM81" s="287"/>
      <c r="CN81" s="383"/>
      <c r="CO81" s="288"/>
      <c r="CP81" s="287"/>
      <c r="CQ81" s="383"/>
      <c r="CR81" s="288"/>
      <c r="CS81" s="287"/>
      <c r="CT81" s="383"/>
      <c r="CU81" s="288"/>
      <c r="CV81" s="287">
        <f>BX81+CA81+CD81+CG81+CJ81+CM81+CP81+CS81</f>
        <v>0</v>
      </c>
      <c r="CW81" s="385"/>
      <c r="CX81" s="360"/>
      <c r="CY81" s="351"/>
      <c r="DB81" s="354"/>
      <c r="DC81" s="358"/>
      <c r="DD81" s="1352"/>
      <c r="DE81" s="1353"/>
      <c r="DF81" s="386"/>
      <c r="DG81" s="287">
        <f>F81+AO81+BX81</f>
        <v>0</v>
      </c>
      <c r="DH81" s="383"/>
      <c r="DI81" s="386"/>
      <c r="DJ81" s="287">
        <f>I81+AR81+CA81</f>
        <v>0</v>
      </c>
      <c r="DK81" s="383"/>
      <c r="DL81" s="288"/>
      <c r="DM81" s="287">
        <f>L81+AU81+CD81</f>
        <v>0</v>
      </c>
      <c r="DN81" s="383"/>
      <c r="DO81" s="288"/>
      <c r="DP81" s="287">
        <f>O81+AX81+CG81</f>
        <v>0</v>
      </c>
      <c r="DQ81" s="383"/>
      <c r="DR81" s="288"/>
      <c r="DS81" s="287">
        <f>R81+BA81+CJ81</f>
        <v>0</v>
      </c>
      <c r="DT81" s="383"/>
      <c r="DU81" s="288"/>
      <c r="DV81" s="287">
        <f>U81+BD81+CM81</f>
        <v>0</v>
      </c>
      <c r="DW81" s="383"/>
      <c r="DX81" s="288"/>
      <c r="DY81" s="287">
        <f>X81+BG81+CP81</f>
        <v>0</v>
      </c>
      <c r="DZ81" s="383"/>
      <c r="EA81" s="288"/>
      <c r="EB81" s="287">
        <f>AA81+BJ81+CS81</f>
        <v>0</v>
      </c>
      <c r="EC81" s="383"/>
      <c r="ED81" s="288"/>
      <c r="EE81" s="287">
        <f>DG81+DJ81+DM81+DP81+DS81+DV81+DY81+EB81</f>
        <v>0</v>
      </c>
      <c r="EF81" s="385"/>
      <c r="EG81" s="360"/>
      <c r="EH81" s="354"/>
    </row>
    <row r="82" spans="1:138" ht="5.25" customHeight="1">
      <c r="A82" s="351"/>
      <c r="B82" s="358"/>
      <c r="C82" s="1364"/>
      <c r="D82" s="1365"/>
      <c r="E82" s="387"/>
      <c r="F82" s="384"/>
      <c r="G82" s="388"/>
      <c r="H82" s="387"/>
      <c r="I82" s="384"/>
      <c r="J82" s="388"/>
      <c r="K82" s="384"/>
      <c r="L82" s="384"/>
      <c r="M82" s="388"/>
      <c r="N82" s="384"/>
      <c r="O82" s="384"/>
      <c r="P82" s="388"/>
      <c r="Q82" s="384"/>
      <c r="R82" s="384"/>
      <c r="S82" s="388"/>
      <c r="T82" s="384"/>
      <c r="U82" s="384"/>
      <c r="V82" s="388"/>
      <c r="W82" s="384"/>
      <c r="X82" s="384"/>
      <c r="Y82" s="388"/>
      <c r="Z82" s="384"/>
      <c r="AA82" s="384"/>
      <c r="AB82" s="388"/>
      <c r="AC82" s="384"/>
      <c r="AD82" s="384"/>
      <c r="AE82" s="389"/>
      <c r="AF82" s="360"/>
      <c r="AG82" s="351"/>
      <c r="AJ82" s="353"/>
      <c r="AK82" s="358"/>
      <c r="AL82" s="1364"/>
      <c r="AM82" s="1365"/>
      <c r="AN82" s="387"/>
      <c r="AO82" s="384"/>
      <c r="AP82" s="388"/>
      <c r="AQ82" s="387"/>
      <c r="AR82" s="384"/>
      <c r="AS82" s="388"/>
      <c r="AT82" s="384"/>
      <c r="AU82" s="384"/>
      <c r="AV82" s="388"/>
      <c r="AW82" s="384"/>
      <c r="AX82" s="384"/>
      <c r="AY82" s="388"/>
      <c r="AZ82" s="384"/>
      <c r="BA82" s="384"/>
      <c r="BB82" s="388"/>
      <c r="BC82" s="384"/>
      <c r="BD82" s="384"/>
      <c r="BE82" s="388"/>
      <c r="BF82" s="384"/>
      <c r="BG82" s="384"/>
      <c r="BH82" s="388"/>
      <c r="BI82" s="384"/>
      <c r="BJ82" s="384"/>
      <c r="BK82" s="388"/>
      <c r="BL82" s="384"/>
      <c r="BM82" s="384"/>
      <c r="BN82" s="389"/>
      <c r="BO82" s="360"/>
      <c r="BP82" s="353"/>
      <c r="BS82" s="351"/>
      <c r="BT82" s="358"/>
      <c r="BU82" s="1364"/>
      <c r="BV82" s="1365"/>
      <c r="BW82" s="387"/>
      <c r="BX82" s="384"/>
      <c r="BY82" s="388"/>
      <c r="BZ82" s="387"/>
      <c r="CA82" s="384"/>
      <c r="CB82" s="388"/>
      <c r="CC82" s="384"/>
      <c r="CD82" s="384"/>
      <c r="CE82" s="388"/>
      <c r="CF82" s="384"/>
      <c r="CG82" s="384"/>
      <c r="CH82" s="388"/>
      <c r="CI82" s="384"/>
      <c r="CJ82" s="384"/>
      <c r="CK82" s="388"/>
      <c r="CL82" s="384"/>
      <c r="CM82" s="384"/>
      <c r="CN82" s="388"/>
      <c r="CO82" s="384"/>
      <c r="CP82" s="384"/>
      <c r="CQ82" s="388"/>
      <c r="CR82" s="384"/>
      <c r="CS82" s="384"/>
      <c r="CT82" s="388"/>
      <c r="CU82" s="384"/>
      <c r="CV82" s="384"/>
      <c r="CW82" s="389"/>
      <c r="CX82" s="360"/>
      <c r="CY82" s="351"/>
      <c r="DB82" s="354"/>
      <c r="DC82" s="358"/>
      <c r="DD82" s="1364"/>
      <c r="DE82" s="1365"/>
      <c r="DF82" s="387"/>
      <c r="DG82" s="384"/>
      <c r="DH82" s="388"/>
      <c r="DI82" s="387"/>
      <c r="DJ82" s="384"/>
      <c r="DK82" s="388"/>
      <c r="DL82" s="384"/>
      <c r="DM82" s="384"/>
      <c r="DN82" s="388"/>
      <c r="DO82" s="384"/>
      <c r="DP82" s="384"/>
      <c r="DQ82" s="388"/>
      <c r="DR82" s="384"/>
      <c r="DS82" s="384"/>
      <c r="DT82" s="388"/>
      <c r="DU82" s="384"/>
      <c r="DV82" s="384"/>
      <c r="DW82" s="388"/>
      <c r="DX82" s="384"/>
      <c r="DY82" s="384"/>
      <c r="DZ82" s="388"/>
      <c r="EA82" s="384"/>
      <c r="EB82" s="384"/>
      <c r="EC82" s="388"/>
      <c r="ED82" s="384"/>
      <c r="EE82" s="384"/>
      <c r="EF82" s="389"/>
      <c r="EG82" s="360"/>
      <c r="EH82" s="354"/>
    </row>
    <row r="83" spans="1:138" ht="5.25" customHeight="1">
      <c r="A83" s="351"/>
      <c r="B83" s="358"/>
      <c r="C83" s="1350" t="s">
        <v>457</v>
      </c>
      <c r="D83" s="1351"/>
      <c r="E83" s="379"/>
      <c r="F83" s="380"/>
      <c r="G83" s="381"/>
      <c r="H83" s="379"/>
      <c r="I83" s="380"/>
      <c r="J83" s="381"/>
      <c r="K83" s="380"/>
      <c r="L83" s="380"/>
      <c r="M83" s="381"/>
      <c r="N83" s="380"/>
      <c r="O83" s="380"/>
      <c r="P83" s="381"/>
      <c r="Q83" s="380"/>
      <c r="R83" s="380"/>
      <c r="S83" s="381"/>
      <c r="T83" s="380"/>
      <c r="U83" s="288"/>
      <c r="V83" s="383"/>
      <c r="W83" s="380"/>
      <c r="X83" s="380"/>
      <c r="Y83" s="381"/>
      <c r="Z83" s="380"/>
      <c r="AA83" s="380"/>
      <c r="AB83" s="381"/>
      <c r="AC83" s="380"/>
      <c r="AD83" s="380"/>
      <c r="AE83" s="385"/>
      <c r="AF83" s="360"/>
      <c r="AG83" s="351"/>
      <c r="AJ83" s="353"/>
      <c r="AK83" s="358"/>
      <c r="AL83" s="1350" t="s">
        <v>457</v>
      </c>
      <c r="AM83" s="1351"/>
      <c r="AN83" s="379"/>
      <c r="AO83" s="380"/>
      <c r="AP83" s="381"/>
      <c r="AQ83" s="379"/>
      <c r="AR83" s="380"/>
      <c r="AS83" s="381"/>
      <c r="AT83" s="380"/>
      <c r="AU83" s="380"/>
      <c r="AV83" s="381"/>
      <c r="AW83" s="380"/>
      <c r="AX83" s="380"/>
      <c r="AY83" s="381"/>
      <c r="AZ83" s="380"/>
      <c r="BA83" s="380"/>
      <c r="BB83" s="381"/>
      <c r="BC83" s="380"/>
      <c r="BD83" s="288"/>
      <c r="BE83" s="383"/>
      <c r="BF83" s="380"/>
      <c r="BG83" s="380"/>
      <c r="BH83" s="381"/>
      <c r="BI83" s="380"/>
      <c r="BJ83" s="380"/>
      <c r="BK83" s="381"/>
      <c r="BL83" s="380"/>
      <c r="BM83" s="380"/>
      <c r="BN83" s="385"/>
      <c r="BO83" s="360"/>
      <c r="BP83" s="353"/>
      <c r="BS83" s="351"/>
      <c r="BT83" s="358"/>
      <c r="BU83" s="1350" t="s">
        <v>457</v>
      </c>
      <c r="BV83" s="1351"/>
      <c r="BW83" s="379"/>
      <c r="BX83" s="380"/>
      <c r="BY83" s="381"/>
      <c r="BZ83" s="379"/>
      <c r="CA83" s="380"/>
      <c r="CB83" s="381"/>
      <c r="CC83" s="380"/>
      <c r="CD83" s="380"/>
      <c r="CE83" s="381"/>
      <c r="CF83" s="380"/>
      <c r="CG83" s="380"/>
      <c r="CH83" s="381"/>
      <c r="CI83" s="380"/>
      <c r="CJ83" s="380"/>
      <c r="CK83" s="381"/>
      <c r="CL83" s="380"/>
      <c r="CM83" s="288"/>
      <c r="CN83" s="383"/>
      <c r="CO83" s="380"/>
      <c r="CP83" s="380"/>
      <c r="CQ83" s="381"/>
      <c r="CR83" s="380"/>
      <c r="CS83" s="380"/>
      <c r="CT83" s="381"/>
      <c r="CU83" s="380"/>
      <c r="CV83" s="380"/>
      <c r="CW83" s="385"/>
      <c r="CX83" s="360"/>
      <c r="CY83" s="351"/>
      <c r="DB83" s="354"/>
      <c r="DC83" s="358"/>
      <c r="DD83" s="1350" t="s">
        <v>457</v>
      </c>
      <c r="DE83" s="1351"/>
      <c r="DF83" s="379"/>
      <c r="DG83" s="380"/>
      <c r="DH83" s="381"/>
      <c r="DI83" s="379"/>
      <c r="DJ83" s="380"/>
      <c r="DK83" s="381"/>
      <c r="DL83" s="380"/>
      <c r="DM83" s="380"/>
      <c r="DN83" s="381"/>
      <c r="DO83" s="380"/>
      <c r="DP83" s="380"/>
      <c r="DQ83" s="381"/>
      <c r="DR83" s="380"/>
      <c r="DS83" s="380"/>
      <c r="DT83" s="381"/>
      <c r="DU83" s="380"/>
      <c r="DV83" s="288"/>
      <c r="DW83" s="383"/>
      <c r="DX83" s="380"/>
      <c r="DY83" s="380"/>
      <c r="DZ83" s="381"/>
      <c r="EA83" s="380"/>
      <c r="EB83" s="380"/>
      <c r="EC83" s="381"/>
      <c r="ED83" s="380"/>
      <c r="EE83" s="380"/>
      <c r="EF83" s="385"/>
      <c r="EG83" s="360"/>
      <c r="EH83" s="354"/>
    </row>
    <row r="84" spans="1:138" ht="15" customHeight="1">
      <c r="A84" s="395">
        <f>MTDC!N177</f>
        <v>0</v>
      </c>
      <c r="B84" s="358"/>
      <c r="C84" s="1352"/>
      <c r="D84" s="1353"/>
      <c r="E84" s="386"/>
      <c r="F84" s="287">
        <f>F24+F27+F30+F33+F36+F39+F42+F45+F48+F51+F54+F57+F60+F63+F66+F69+F72+F75+F78+F81</f>
        <v>0</v>
      </c>
      <c r="G84" s="383"/>
      <c r="H84" s="386"/>
      <c r="I84" s="287">
        <f>I24+I27+I30+I33+I36+I39+I42+I45+I48+I51+I54+I57+I60+I63+I66+I69+I72+I75+I78+I81</f>
        <v>0</v>
      </c>
      <c r="J84" s="383"/>
      <c r="K84" s="386"/>
      <c r="L84" s="287">
        <f>L24+L27+L30+L33+L36+L39+L42+L45+L48+L51+L54+L57+L60+L63+L66+L69+L72+L75+L78+L81</f>
        <v>0</v>
      </c>
      <c r="M84" s="383"/>
      <c r="N84" s="288"/>
      <c r="O84" s="287">
        <f>O24+O27+O30+O33+O36+O39+O42+O45+O48+O51+O54+O57+O60+O63+O66+O69+O72+O75+O78+O81</f>
        <v>0</v>
      </c>
      <c r="P84" s="383"/>
      <c r="Q84" s="288"/>
      <c r="R84" s="287">
        <f>R24+R27+R30+R33+R36+R39+R42+R45+R48+R51+R54+R57+R60+R63+R66+R69+R72+R75+R78+R81</f>
        <v>0</v>
      </c>
      <c r="S84" s="383"/>
      <c r="T84" s="288"/>
      <c r="U84" s="287">
        <f>U24+U27+U30+U33+U36+U39+U42+U45+U48+U51+U54+U57+U60+U63+U66+U69+U72+U75+U78+U81</f>
        <v>0</v>
      </c>
      <c r="V84" s="383"/>
      <c r="W84" s="288"/>
      <c r="X84" s="287">
        <f>X24+X27+X30+X33+X36+X39+X42+X45+X48+X51+X54+X57+X60+X63+X66+X69+X72+X75+X78+X81</f>
        <v>0</v>
      </c>
      <c r="Y84" s="383"/>
      <c r="Z84" s="288"/>
      <c r="AA84" s="287">
        <f>AA24+AA27+AA30+AA33+AA36+AA39+AA42+AA45+AA48+AA51+AA54+AA57+AA60+AA63+AA66+AA69+AA72+AA75+AA78+AA81</f>
        <v>0</v>
      </c>
      <c r="AB84" s="383"/>
      <c r="AC84" s="288"/>
      <c r="AD84" s="287">
        <f>F84+I84+L84+O84+R84+U84+X84+AA84</f>
        <v>0</v>
      </c>
      <c r="AE84" s="385"/>
      <c r="AF84" s="360"/>
      <c r="AG84" s="351"/>
      <c r="AJ84" s="395">
        <f>MTDC!P177</f>
        <v>0</v>
      </c>
      <c r="AK84" s="358"/>
      <c r="AL84" s="1352"/>
      <c r="AM84" s="1353"/>
      <c r="AN84" s="386"/>
      <c r="AO84" s="287">
        <f>AO24+AO27+AO30+AO33+AO36+AO39+AO42+AO45+AO48+AO51+AO54+AO57+AO60+AO63+AO66+AO69+AO72+AO75+AO78+AO81</f>
        <v>0</v>
      </c>
      <c r="AP84" s="383"/>
      <c r="AQ84" s="386"/>
      <c r="AR84" s="287">
        <f>AR24+AR27+AR30+AR33+AR36+AR39+AR42+AR45+AR48+AR51+AR54+AR57+AR60+AR63+AR66+AR69+AR72+AR75+AR78+AR81</f>
        <v>0</v>
      </c>
      <c r="AS84" s="383"/>
      <c r="AT84" s="386"/>
      <c r="AU84" s="287">
        <f>AU24+AU27+AU30+AU33+AU36+AU39+AU42+AU45+AU48+AU51+AU54+AU57+AU60+AU63+AU66+AU69+AU72+AU75+AU78+AU81</f>
        <v>0</v>
      </c>
      <c r="AV84" s="383"/>
      <c r="AW84" s="288"/>
      <c r="AX84" s="287">
        <f>AX24+AX27+AX30+AX33+AX36+AX39+AX42+AX45+AX48+AX51+AX54+AX57+AX60+AX63+AX66+AX69+AX72+AX75+AX78+AX81</f>
        <v>0</v>
      </c>
      <c r="AY84" s="383"/>
      <c r="AZ84" s="288"/>
      <c r="BA84" s="287">
        <f>BA24+BA27+BA30+BA33+BA36+BA39+BA42+BA45+BA48+BA51+BA54+BA57+BA60+BA63+BA66+BA69+BA72+BA75+BA78+BA81</f>
        <v>0</v>
      </c>
      <c r="BB84" s="383"/>
      <c r="BC84" s="288"/>
      <c r="BD84" s="287">
        <f>BD24+BD27+BD30+BD33+BD36+BD39+BD42+BD45+BD48+BD51+BD54+BD57+BD60+BD63+BD66+BD69+BD72+BD75+BD78+BD81</f>
        <v>0</v>
      </c>
      <c r="BE84" s="383"/>
      <c r="BF84" s="288"/>
      <c r="BG84" s="287">
        <f>BG24+BG27+BG30+BG33+BG36+BG39+BG42+BG45+BG48+BG51+BG54+BG57+BG60+BG63+BG66+BG69+BG72+BG75+BG78+BG81</f>
        <v>0</v>
      </c>
      <c r="BH84" s="383"/>
      <c r="BI84" s="288"/>
      <c r="BJ84" s="287">
        <f>BJ24+BJ27+BJ30+BJ33+BJ36+BJ39+BJ42+BJ45+BJ48+BJ51+BJ54+BJ57+BJ60+BJ63+BJ66+BJ69+BJ72+BJ75+BJ78+BJ81</f>
        <v>0</v>
      </c>
      <c r="BK84" s="383"/>
      <c r="BL84" s="288"/>
      <c r="BM84" s="287">
        <f>AO84+AR84+AU84+AX84+BA84+BD84+BG84+BJ84</f>
        <v>0</v>
      </c>
      <c r="BN84" s="385"/>
      <c r="BO84" s="360"/>
      <c r="BP84" s="353"/>
      <c r="BS84" s="395">
        <f>MTDC!R177</f>
        <v>0</v>
      </c>
      <c r="BT84" s="358"/>
      <c r="BU84" s="1352"/>
      <c r="BV84" s="1353"/>
      <c r="BW84" s="386"/>
      <c r="BX84" s="287">
        <f>BX24+BX27+BX30+BX33+BX36+BX39+BX42+BX45+BX48+BX51+BX54+BX57+BX60+BX63+BX66+BX69+BX72+BX75+BX78+BX81</f>
        <v>0</v>
      </c>
      <c r="BY84" s="383"/>
      <c r="BZ84" s="386"/>
      <c r="CA84" s="287">
        <f>CA24+CA27+CA30+CA33+CA36+CA39+CA42+CA45+CA48+CA51+CA54+CA57+CA60+CA63+CA66+CA69+CA72+CA75+CA78+CA81</f>
        <v>0</v>
      </c>
      <c r="CB84" s="383"/>
      <c r="CC84" s="386"/>
      <c r="CD84" s="287">
        <f>CD24+CD27+CD30+CD33+CD36+CD39+CD42+CD45+CD48+CD51+CD54+CD57+CD60+CD63+CD66+CD69+CD72+CD75+CD78+CD81</f>
        <v>0</v>
      </c>
      <c r="CE84" s="383"/>
      <c r="CF84" s="288"/>
      <c r="CG84" s="287">
        <f>CG24+CG27+CG30+CG33+CG36+CG39+CG42+CG45+CG48+CG51+CG54+CG57+CG60+CG63+CG66+CG69+CG72+CG75+CG78+CG81</f>
        <v>0</v>
      </c>
      <c r="CH84" s="383"/>
      <c r="CI84" s="288"/>
      <c r="CJ84" s="287">
        <f>CJ24+CJ27+CJ30+CJ33+CJ36+CJ39+CJ42+CJ45+CJ48+CJ51+CJ54+CJ57+CJ60+CJ63+CJ66+CJ69+CJ72+CJ75+CJ78+CJ81</f>
        <v>0</v>
      </c>
      <c r="CK84" s="383"/>
      <c r="CL84" s="288"/>
      <c r="CM84" s="287">
        <f>CM24+CM27+CM30+CM33+CM36+CM39+CM42+CM45+CM48+CM51+CM54+CM57+CM60+CM63+CM66+CM69+CM72+CM75+CM78+CM81</f>
        <v>0</v>
      </c>
      <c r="CN84" s="383"/>
      <c r="CO84" s="288"/>
      <c r="CP84" s="287">
        <f>CP24+CP27+CP30+CP33+CP36+CP39+CP42+CP45+CP48+CP51+CP54+CP57+CP60+CP63+CP66+CP69+CP72+CP75+CP78+CP81</f>
        <v>0</v>
      </c>
      <c r="CQ84" s="383"/>
      <c r="CR84" s="288"/>
      <c r="CS84" s="287">
        <f>CS24+CS27+CS30+CS33+CS36+CS39+CS42+CS45+CS48+CS51+CS54+CS57+CS60+CS63+CS66+CS69+CS72+CS75+CS78+CS81</f>
        <v>0</v>
      </c>
      <c r="CT84" s="383"/>
      <c r="CU84" s="288"/>
      <c r="CV84" s="287">
        <f>BX84+CA84+CD84+CG84+CJ84+CM84+CP84+CS84</f>
        <v>0</v>
      </c>
      <c r="CW84" s="385"/>
      <c r="CX84" s="396"/>
      <c r="CY84" s="351"/>
      <c r="DB84" s="354"/>
      <c r="DC84" s="358"/>
      <c r="DD84" s="1352"/>
      <c r="DE84" s="1353"/>
      <c r="DF84" s="386"/>
      <c r="DG84" s="287">
        <f>F84+AO84+BX84</f>
        <v>0</v>
      </c>
      <c r="DH84" s="383"/>
      <c r="DI84" s="386"/>
      <c r="DJ84" s="287">
        <f>I84+AR84+CA84</f>
        <v>0</v>
      </c>
      <c r="DK84" s="383"/>
      <c r="DL84" s="386"/>
      <c r="DM84" s="287">
        <f>L84+AU84+CD84</f>
        <v>0</v>
      </c>
      <c r="DN84" s="383"/>
      <c r="DO84" s="288"/>
      <c r="DP84" s="287">
        <f>O84+AX84+CG84</f>
        <v>0</v>
      </c>
      <c r="DQ84" s="383"/>
      <c r="DR84" s="288"/>
      <c r="DS84" s="287">
        <f>R84+BA84+CJ84</f>
        <v>0</v>
      </c>
      <c r="DT84" s="383"/>
      <c r="DU84" s="288"/>
      <c r="DV84" s="287">
        <f>U84+BD84+CM84</f>
        <v>0</v>
      </c>
      <c r="DW84" s="383"/>
      <c r="DX84" s="288"/>
      <c r="DY84" s="287">
        <f>X84+BG84+CP84</f>
        <v>0</v>
      </c>
      <c r="DZ84" s="383"/>
      <c r="EA84" s="288"/>
      <c r="EB84" s="287">
        <f>AA84+BJ84+CS84</f>
        <v>0</v>
      </c>
      <c r="EC84" s="383"/>
      <c r="ED84" s="288"/>
      <c r="EE84" s="287">
        <f>DG84+DJ84+DM84+DP84+DS84+DV84+DY84+EB84</f>
        <v>0</v>
      </c>
      <c r="EF84" s="385"/>
      <c r="EG84" s="360"/>
      <c r="EH84" s="354"/>
    </row>
    <row r="85" spans="1:138" ht="5.25" customHeight="1">
      <c r="A85" s="351"/>
      <c r="B85" s="358"/>
      <c r="C85" s="1352"/>
      <c r="D85" s="1353"/>
      <c r="E85" s="386"/>
      <c r="F85" s="288"/>
      <c r="G85" s="383"/>
      <c r="H85" s="386"/>
      <c r="I85" s="288"/>
      <c r="J85" s="383"/>
      <c r="K85" s="386"/>
      <c r="L85" s="288"/>
      <c r="M85" s="383"/>
      <c r="N85" s="288"/>
      <c r="O85" s="288"/>
      <c r="P85" s="383"/>
      <c r="Q85" s="288"/>
      <c r="R85" s="288"/>
      <c r="S85" s="383"/>
      <c r="T85" s="288"/>
      <c r="U85" s="288"/>
      <c r="V85" s="388"/>
      <c r="W85" s="288"/>
      <c r="X85" s="288"/>
      <c r="Y85" s="383"/>
      <c r="Z85" s="288"/>
      <c r="AA85" s="288"/>
      <c r="AB85" s="383"/>
      <c r="AC85" s="288"/>
      <c r="AD85" s="288"/>
      <c r="AE85" s="389"/>
      <c r="AF85" s="360"/>
      <c r="AG85" s="351"/>
      <c r="AJ85" s="353"/>
      <c r="AK85" s="358"/>
      <c r="AL85" s="1352"/>
      <c r="AM85" s="1353"/>
      <c r="AN85" s="386"/>
      <c r="AO85" s="288"/>
      <c r="AP85" s="383"/>
      <c r="AQ85" s="386"/>
      <c r="AR85" s="288"/>
      <c r="AS85" s="383"/>
      <c r="AT85" s="386"/>
      <c r="AU85" s="288"/>
      <c r="AV85" s="383"/>
      <c r="AW85" s="288"/>
      <c r="AX85" s="288"/>
      <c r="AY85" s="383"/>
      <c r="AZ85" s="288"/>
      <c r="BA85" s="288"/>
      <c r="BB85" s="383"/>
      <c r="BC85" s="288"/>
      <c r="BD85" s="288"/>
      <c r="BE85" s="388"/>
      <c r="BF85" s="288"/>
      <c r="BG85" s="288"/>
      <c r="BH85" s="383"/>
      <c r="BI85" s="288"/>
      <c r="BJ85" s="288"/>
      <c r="BK85" s="383"/>
      <c r="BL85" s="288"/>
      <c r="BM85" s="288"/>
      <c r="BN85" s="389"/>
      <c r="BO85" s="360"/>
      <c r="BP85" s="353"/>
      <c r="BS85" s="351"/>
      <c r="BT85" s="358"/>
      <c r="BU85" s="1352"/>
      <c r="BV85" s="1353"/>
      <c r="BW85" s="386"/>
      <c r="BX85" s="288"/>
      <c r="BY85" s="383"/>
      <c r="BZ85" s="386"/>
      <c r="CA85" s="288"/>
      <c r="CB85" s="383"/>
      <c r="CC85" s="386"/>
      <c r="CD85" s="288"/>
      <c r="CE85" s="383"/>
      <c r="CF85" s="288"/>
      <c r="CG85" s="288"/>
      <c r="CH85" s="383"/>
      <c r="CI85" s="288"/>
      <c r="CJ85" s="288"/>
      <c r="CK85" s="383"/>
      <c r="CL85" s="288"/>
      <c r="CM85" s="288"/>
      <c r="CN85" s="388"/>
      <c r="CO85" s="288"/>
      <c r="CP85" s="288"/>
      <c r="CQ85" s="383"/>
      <c r="CR85" s="288"/>
      <c r="CS85" s="288"/>
      <c r="CT85" s="383"/>
      <c r="CU85" s="288"/>
      <c r="CV85" s="288"/>
      <c r="CW85" s="389"/>
      <c r="CX85" s="360"/>
      <c r="CY85" s="351"/>
      <c r="DB85" s="354"/>
      <c r="DC85" s="358"/>
      <c r="DD85" s="1352"/>
      <c r="DE85" s="1353"/>
      <c r="DF85" s="386"/>
      <c r="DG85" s="288"/>
      <c r="DH85" s="383"/>
      <c r="DI85" s="386"/>
      <c r="DJ85" s="288"/>
      <c r="DK85" s="383"/>
      <c r="DL85" s="386"/>
      <c r="DM85" s="288"/>
      <c r="DN85" s="383"/>
      <c r="DO85" s="288"/>
      <c r="DP85" s="288"/>
      <c r="DQ85" s="383"/>
      <c r="DR85" s="288"/>
      <c r="DS85" s="288"/>
      <c r="DT85" s="383"/>
      <c r="DU85" s="288"/>
      <c r="DV85" s="288"/>
      <c r="DW85" s="388"/>
      <c r="DX85" s="288"/>
      <c r="DY85" s="288"/>
      <c r="DZ85" s="383"/>
      <c r="EA85" s="288"/>
      <c r="EB85" s="288"/>
      <c r="EC85" s="383"/>
      <c r="ED85" s="288"/>
      <c r="EE85" s="288"/>
      <c r="EF85" s="389"/>
      <c r="EG85" s="360"/>
      <c r="EH85" s="354"/>
    </row>
    <row r="86" spans="1:138" ht="5.25" customHeight="1">
      <c r="A86" s="351"/>
      <c r="B86" s="358"/>
      <c r="C86" s="1350" t="s">
        <v>399</v>
      </c>
      <c r="D86" s="1351"/>
      <c r="E86" s="1356"/>
      <c r="F86" s="1310"/>
      <c r="G86" s="1310"/>
      <c r="H86" s="1310"/>
      <c r="I86" s="1310"/>
      <c r="J86" s="1310"/>
      <c r="K86" s="1310"/>
      <c r="L86" s="1310"/>
      <c r="M86" s="1310"/>
      <c r="N86" s="1310"/>
      <c r="O86" s="1310"/>
      <c r="P86" s="1310"/>
      <c r="Q86" s="1310"/>
      <c r="R86" s="1310"/>
      <c r="S86" s="1310"/>
      <c r="T86" s="1310"/>
      <c r="U86" s="1310"/>
      <c r="V86" s="1310"/>
      <c r="W86" s="1310"/>
      <c r="X86" s="1310"/>
      <c r="Y86" s="1310"/>
      <c r="Z86" s="1310"/>
      <c r="AA86" s="1310"/>
      <c r="AB86" s="1285"/>
      <c r="AC86" s="397"/>
      <c r="AD86" s="397"/>
      <c r="AE86" s="385"/>
      <c r="AF86" s="360"/>
      <c r="AG86" s="351"/>
      <c r="AJ86" s="353"/>
      <c r="AK86" s="358"/>
      <c r="AL86" s="1350" t="s">
        <v>399</v>
      </c>
      <c r="AM86" s="1351"/>
      <c r="AN86" s="1356"/>
      <c r="AO86" s="1310"/>
      <c r="AP86" s="1310"/>
      <c r="AQ86" s="1310"/>
      <c r="AR86" s="1310"/>
      <c r="AS86" s="1310"/>
      <c r="AT86" s="1310"/>
      <c r="AU86" s="1310"/>
      <c r="AV86" s="1310"/>
      <c r="AW86" s="1310"/>
      <c r="AX86" s="1310"/>
      <c r="AY86" s="1310"/>
      <c r="AZ86" s="1310"/>
      <c r="BA86" s="1310"/>
      <c r="BB86" s="1310"/>
      <c r="BC86" s="1310"/>
      <c r="BD86" s="1310"/>
      <c r="BE86" s="1310"/>
      <c r="BF86" s="1310"/>
      <c r="BG86" s="1310"/>
      <c r="BH86" s="1310"/>
      <c r="BI86" s="1310"/>
      <c r="BJ86" s="1310"/>
      <c r="BK86" s="1285"/>
      <c r="BL86" s="397"/>
      <c r="BM86" s="397"/>
      <c r="BN86" s="385"/>
      <c r="BO86" s="360"/>
      <c r="BP86" s="353"/>
      <c r="BS86" s="351"/>
      <c r="BT86" s="358"/>
      <c r="BU86" s="1350" t="s">
        <v>399</v>
      </c>
      <c r="BV86" s="1351"/>
      <c r="BW86" s="1356"/>
      <c r="BX86" s="1310"/>
      <c r="BY86" s="1310"/>
      <c r="BZ86" s="1310"/>
      <c r="CA86" s="1310"/>
      <c r="CB86" s="1310"/>
      <c r="CC86" s="1310"/>
      <c r="CD86" s="1310"/>
      <c r="CE86" s="1310"/>
      <c r="CF86" s="1310"/>
      <c r="CG86" s="1310"/>
      <c r="CH86" s="1310"/>
      <c r="CI86" s="1310"/>
      <c r="CJ86" s="1310"/>
      <c r="CK86" s="1310"/>
      <c r="CL86" s="1310"/>
      <c r="CM86" s="1310"/>
      <c r="CN86" s="1310"/>
      <c r="CO86" s="1310"/>
      <c r="CP86" s="1310"/>
      <c r="CQ86" s="1310"/>
      <c r="CR86" s="1310"/>
      <c r="CS86" s="1310"/>
      <c r="CT86" s="1285"/>
      <c r="CU86" s="397"/>
      <c r="CV86" s="397"/>
      <c r="CW86" s="385"/>
      <c r="CX86" s="360"/>
      <c r="CY86" s="351"/>
      <c r="DB86" s="354"/>
      <c r="DC86" s="358"/>
      <c r="DD86" s="1350" t="s">
        <v>398</v>
      </c>
      <c r="DE86" s="1351"/>
      <c r="DF86" s="1356"/>
      <c r="DG86" s="1310"/>
      <c r="DH86" s="1310"/>
      <c r="DI86" s="1310"/>
      <c r="DJ86" s="1310"/>
      <c r="DK86" s="1310"/>
      <c r="DL86" s="1310"/>
      <c r="DM86" s="1310"/>
      <c r="DN86" s="1310"/>
      <c r="DO86" s="1310"/>
      <c r="DP86" s="1310"/>
      <c r="DQ86" s="1310"/>
      <c r="DR86" s="1310"/>
      <c r="DS86" s="1310"/>
      <c r="DT86" s="1310"/>
      <c r="DU86" s="1310"/>
      <c r="DV86" s="1310"/>
      <c r="DW86" s="1310"/>
      <c r="DX86" s="1310"/>
      <c r="DY86" s="1310"/>
      <c r="DZ86" s="1310"/>
      <c r="EA86" s="1310"/>
      <c r="EB86" s="1310"/>
      <c r="EC86" s="1285"/>
      <c r="ED86" s="397"/>
      <c r="EE86" s="397"/>
      <c r="EF86" s="385"/>
      <c r="EG86" s="360"/>
      <c r="EH86" s="354"/>
    </row>
    <row r="87" spans="1:138" ht="15" customHeight="1">
      <c r="A87" s="351"/>
      <c r="B87" s="358"/>
      <c r="C87" s="1352"/>
      <c r="D87" s="1353"/>
      <c r="E87" s="1311"/>
      <c r="F87" s="1312"/>
      <c r="G87" s="1312"/>
      <c r="H87" s="1312"/>
      <c r="I87" s="1312"/>
      <c r="J87" s="1312"/>
      <c r="K87" s="1312"/>
      <c r="L87" s="1312"/>
      <c r="M87" s="1312"/>
      <c r="N87" s="1312"/>
      <c r="O87" s="1312"/>
      <c r="P87" s="1312"/>
      <c r="Q87" s="1312"/>
      <c r="R87" s="1312"/>
      <c r="S87" s="1312"/>
      <c r="T87" s="1312"/>
      <c r="U87" s="1312"/>
      <c r="V87" s="1312"/>
      <c r="W87" s="1312"/>
      <c r="X87" s="1312"/>
      <c r="Y87" s="1312"/>
      <c r="Z87" s="1312"/>
      <c r="AA87" s="1312"/>
      <c r="AB87" s="1287"/>
      <c r="AC87" s="398"/>
      <c r="AD87" s="291">
        <f>MTDC!N135</f>
        <v>0</v>
      </c>
      <c r="AE87" s="385"/>
      <c r="AF87" s="360"/>
      <c r="AG87" s="351"/>
      <c r="AJ87" s="353"/>
      <c r="AK87" s="358"/>
      <c r="AL87" s="1352"/>
      <c r="AM87" s="1353"/>
      <c r="AN87" s="1311"/>
      <c r="AO87" s="1312"/>
      <c r="AP87" s="1312"/>
      <c r="AQ87" s="1312"/>
      <c r="AR87" s="1312"/>
      <c r="AS87" s="1312"/>
      <c r="AT87" s="1312"/>
      <c r="AU87" s="1312"/>
      <c r="AV87" s="1312"/>
      <c r="AW87" s="1312"/>
      <c r="AX87" s="1312"/>
      <c r="AY87" s="1312"/>
      <c r="AZ87" s="1312"/>
      <c r="BA87" s="1312"/>
      <c r="BB87" s="1312"/>
      <c r="BC87" s="1312"/>
      <c r="BD87" s="1312"/>
      <c r="BE87" s="1312"/>
      <c r="BF87" s="1312"/>
      <c r="BG87" s="1312"/>
      <c r="BH87" s="1312"/>
      <c r="BI87" s="1312"/>
      <c r="BJ87" s="1312"/>
      <c r="BK87" s="1287"/>
      <c r="BL87" s="398"/>
      <c r="BM87" s="291">
        <f>MTDC!P135</f>
        <v>0</v>
      </c>
      <c r="BN87" s="385"/>
      <c r="BO87" s="360"/>
      <c r="BP87" s="353"/>
      <c r="BS87" s="351"/>
      <c r="BT87" s="358"/>
      <c r="BU87" s="1352"/>
      <c r="BV87" s="1353"/>
      <c r="BW87" s="1311"/>
      <c r="BX87" s="1312"/>
      <c r="BY87" s="1312"/>
      <c r="BZ87" s="1312"/>
      <c r="CA87" s="1312"/>
      <c r="CB87" s="1312"/>
      <c r="CC87" s="1312"/>
      <c r="CD87" s="1312"/>
      <c r="CE87" s="1312"/>
      <c r="CF87" s="1312"/>
      <c r="CG87" s="1312"/>
      <c r="CH87" s="1312"/>
      <c r="CI87" s="1312"/>
      <c r="CJ87" s="1312"/>
      <c r="CK87" s="1312"/>
      <c r="CL87" s="1312"/>
      <c r="CM87" s="1312"/>
      <c r="CN87" s="1312"/>
      <c r="CO87" s="1312"/>
      <c r="CP87" s="1312"/>
      <c r="CQ87" s="1312"/>
      <c r="CR87" s="1312"/>
      <c r="CS87" s="1312"/>
      <c r="CT87" s="1287"/>
      <c r="CU87" s="398"/>
      <c r="CV87" s="291">
        <f>MTDC!R135</f>
        <v>0</v>
      </c>
      <c r="CW87" s="385"/>
      <c r="CX87" s="360"/>
      <c r="CY87" s="351"/>
      <c r="DB87" s="354"/>
      <c r="DC87" s="358"/>
      <c r="DD87" s="1352"/>
      <c r="DE87" s="1353"/>
      <c r="DF87" s="1311"/>
      <c r="DG87" s="1312"/>
      <c r="DH87" s="1312"/>
      <c r="DI87" s="1312"/>
      <c r="DJ87" s="1312"/>
      <c r="DK87" s="1312"/>
      <c r="DL87" s="1312"/>
      <c r="DM87" s="1312"/>
      <c r="DN87" s="1312"/>
      <c r="DO87" s="1312"/>
      <c r="DP87" s="1312"/>
      <c r="DQ87" s="1312"/>
      <c r="DR87" s="1312"/>
      <c r="DS87" s="1312"/>
      <c r="DT87" s="1312"/>
      <c r="DU87" s="1312"/>
      <c r="DV87" s="1312"/>
      <c r="DW87" s="1312"/>
      <c r="DX87" s="1312"/>
      <c r="DY87" s="1312"/>
      <c r="DZ87" s="1312"/>
      <c r="EA87" s="1312"/>
      <c r="EB87" s="1312"/>
      <c r="EC87" s="1287"/>
      <c r="ED87" s="398"/>
      <c r="EE87" s="289">
        <f>AD87+BM87+CV87</f>
        <v>0</v>
      </c>
      <c r="EF87" s="385"/>
      <c r="EG87" s="360"/>
      <c r="EH87" s="354"/>
    </row>
    <row r="88" spans="1:138" ht="5.25" customHeight="1">
      <c r="A88" s="351"/>
      <c r="B88" s="358"/>
      <c r="C88" s="1364"/>
      <c r="D88" s="1365"/>
      <c r="E88" s="1311"/>
      <c r="F88" s="1312"/>
      <c r="G88" s="1312"/>
      <c r="H88" s="1312"/>
      <c r="I88" s="1312"/>
      <c r="J88" s="1312"/>
      <c r="K88" s="1312"/>
      <c r="L88" s="1312"/>
      <c r="M88" s="1312"/>
      <c r="N88" s="1312"/>
      <c r="O88" s="1312"/>
      <c r="P88" s="1312"/>
      <c r="Q88" s="1312"/>
      <c r="R88" s="1312"/>
      <c r="S88" s="1312"/>
      <c r="T88" s="1312"/>
      <c r="U88" s="1312"/>
      <c r="V88" s="1312"/>
      <c r="W88" s="1312"/>
      <c r="X88" s="1312"/>
      <c r="Y88" s="1312"/>
      <c r="Z88" s="1312"/>
      <c r="AA88" s="1312"/>
      <c r="AB88" s="1287"/>
      <c r="AC88" s="399"/>
      <c r="AD88" s="399"/>
      <c r="AE88" s="389"/>
      <c r="AF88" s="360"/>
      <c r="AG88" s="351"/>
      <c r="AJ88" s="353"/>
      <c r="AK88" s="358"/>
      <c r="AL88" s="1364"/>
      <c r="AM88" s="1365"/>
      <c r="AN88" s="1311"/>
      <c r="AO88" s="1312"/>
      <c r="AP88" s="1312"/>
      <c r="AQ88" s="1312"/>
      <c r="AR88" s="1312"/>
      <c r="AS88" s="1312"/>
      <c r="AT88" s="1312"/>
      <c r="AU88" s="1312"/>
      <c r="AV88" s="1312"/>
      <c r="AW88" s="1312"/>
      <c r="AX88" s="1312"/>
      <c r="AY88" s="1312"/>
      <c r="AZ88" s="1312"/>
      <c r="BA88" s="1312"/>
      <c r="BB88" s="1312"/>
      <c r="BC88" s="1312"/>
      <c r="BD88" s="1312"/>
      <c r="BE88" s="1312"/>
      <c r="BF88" s="1312"/>
      <c r="BG88" s="1312"/>
      <c r="BH88" s="1312"/>
      <c r="BI88" s="1312"/>
      <c r="BJ88" s="1312"/>
      <c r="BK88" s="1287"/>
      <c r="BL88" s="399"/>
      <c r="BM88" s="399"/>
      <c r="BN88" s="389"/>
      <c r="BO88" s="360"/>
      <c r="BP88" s="353"/>
      <c r="BS88" s="351"/>
      <c r="BT88" s="358"/>
      <c r="BU88" s="1364"/>
      <c r="BV88" s="1365"/>
      <c r="BW88" s="1311"/>
      <c r="BX88" s="1312"/>
      <c r="BY88" s="1312"/>
      <c r="BZ88" s="1312"/>
      <c r="CA88" s="1312"/>
      <c r="CB88" s="1312"/>
      <c r="CC88" s="1312"/>
      <c r="CD88" s="1312"/>
      <c r="CE88" s="1312"/>
      <c r="CF88" s="1312"/>
      <c r="CG88" s="1312"/>
      <c r="CH88" s="1312"/>
      <c r="CI88" s="1312"/>
      <c r="CJ88" s="1312"/>
      <c r="CK88" s="1312"/>
      <c r="CL88" s="1312"/>
      <c r="CM88" s="1312"/>
      <c r="CN88" s="1312"/>
      <c r="CO88" s="1312"/>
      <c r="CP88" s="1312"/>
      <c r="CQ88" s="1312"/>
      <c r="CR88" s="1312"/>
      <c r="CS88" s="1312"/>
      <c r="CT88" s="1287"/>
      <c r="CU88" s="399"/>
      <c r="CV88" s="399"/>
      <c r="CW88" s="389"/>
      <c r="CX88" s="360"/>
      <c r="CY88" s="351"/>
      <c r="DB88" s="354"/>
      <c r="DC88" s="358"/>
      <c r="DD88" s="1364"/>
      <c r="DE88" s="1365"/>
      <c r="DF88" s="1311"/>
      <c r="DG88" s="1312"/>
      <c r="DH88" s="1312"/>
      <c r="DI88" s="1312"/>
      <c r="DJ88" s="1312"/>
      <c r="DK88" s="1312"/>
      <c r="DL88" s="1312"/>
      <c r="DM88" s="1312"/>
      <c r="DN88" s="1312"/>
      <c r="DO88" s="1312"/>
      <c r="DP88" s="1312"/>
      <c r="DQ88" s="1312"/>
      <c r="DR88" s="1312"/>
      <c r="DS88" s="1312"/>
      <c r="DT88" s="1312"/>
      <c r="DU88" s="1312"/>
      <c r="DV88" s="1312"/>
      <c r="DW88" s="1312"/>
      <c r="DX88" s="1312"/>
      <c r="DY88" s="1312"/>
      <c r="DZ88" s="1312"/>
      <c r="EA88" s="1312"/>
      <c r="EB88" s="1312"/>
      <c r="EC88" s="1287"/>
      <c r="ED88" s="399"/>
      <c r="EE88" s="399"/>
      <c r="EF88" s="389"/>
      <c r="EG88" s="360"/>
      <c r="EH88" s="354"/>
    </row>
    <row r="89" spans="1:138" ht="5.25" customHeight="1">
      <c r="A89" s="351"/>
      <c r="B89" s="358"/>
      <c r="C89" s="1350" t="s">
        <v>458</v>
      </c>
      <c r="D89" s="1351"/>
      <c r="E89" s="1356"/>
      <c r="F89" s="1310"/>
      <c r="G89" s="1310"/>
      <c r="H89" s="1310"/>
      <c r="I89" s="1310"/>
      <c r="J89" s="1310"/>
      <c r="K89" s="1310"/>
      <c r="L89" s="1310"/>
      <c r="M89" s="1310"/>
      <c r="N89" s="1310"/>
      <c r="O89" s="1310"/>
      <c r="P89" s="1310"/>
      <c r="Q89" s="1310"/>
      <c r="R89" s="1310"/>
      <c r="S89" s="1310"/>
      <c r="T89" s="1310"/>
      <c r="U89" s="1310"/>
      <c r="V89" s="1310"/>
      <c r="W89" s="1310"/>
      <c r="X89" s="1310"/>
      <c r="Y89" s="1310"/>
      <c r="Z89" s="1310"/>
      <c r="AA89" s="1310"/>
      <c r="AB89" s="1285"/>
      <c r="AC89" s="380"/>
      <c r="AD89" s="380"/>
      <c r="AE89" s="385"/>
      <c r="AF89" s="360"/>
      <c r="AG89" s="351"/>
      <c r="AJ89" s="353"/>
      <c r="AK89" s="358"/>
      <c r="AL89" s="1350" t="s">
        <v>459</v>
      </c>
      <c r="AM89" s="1351"/>
      <c r="AN89" s="1356"/>
      <c r="AO89" s="1310"/>
      <c r="AP89" s="1310"/>
      <c r="AQ89" s="1310"/>
      <c r="AR89" s="1310"/>
      <c r="AS89" s="1310"/>
      <c r="AT89" s="1310"/>
      <c r="AU89" s="1310"/>
      <c r="AV89" s="1310"/>
      <c r="AW89" s="1310"/>
      <c r="AX89" s="1310"/>
      <c r="AY89" s="1310"/>
      <c r="AZ89" s="1310"/>
      <c r="BA89" s="1310"/>
      <c r="BB89" s="1310"/>
      <c r="BC89" s="1310"/>
      <c r="BD89" s="1310"/>
      <c r="BE89" s="1310"/>
      <c r="BF89" s="1310"/>
      <c r="BG89" s="1310"/>
      <c r="BH89" s="1310"/>
      <c r="BI89" s="1310"/>
      <c r="BJ89" s="1310"/>
      <c r="BK89" s="1285"/>
      <c r="BL89" s="380"/>
      <c r="BM89" s="380"/>
      <c r="BN89" s="400"/>
      <c r="BO89" s="360"/>
      <c r="BP89" s="353"/>
      <c r="BS89" s="351"/>
      <c r="BT89" s="358"/>
      <c r="BU89" s="1350" t="s">
        <v>460</v>
      </c>
      <c r="BV89" s="1351"/>
      <c r="BW89" s="1356"/>
      <c r="BX89" s="1310"/>
      <c r="BY89" s="1310"/>
      <c r="BZ89" s="1310"/>
      <c r="CA89" s="1310"/>
      <c r="CB89" s="1310"/>
      <c r="CC89" s="1310"/>
      <c r="CD89" s="1310"/>
      <c r="CE89" s="1310"/>
      <c r="CF89" s="1310"/>
      <c r="CG89" s="1310"/>
      <c r="CH89" s="1310"/>
      <c r="CI89" s="1310"/>
      <c r="CJ89" s="1310"/>
      <c r="CK89" s="1310"/>
      <c r="CL89" s="1310"/>
      <c r="CM89" s="1310"/>
      <c r="CN89" s="1310"/>
      <c r="CO89" s="1310"/>
      <c r="CP89" s="1310"/>
      <c r="CQ89" s="1310"/>
      <c r="CR89" s="1310"/>
      <c r="CS89" s="1310"/>
      <c r="CT89" s="1285"/>
      <c r="CU89" s="380"/>
      <c r="CV89" s="380"/>
      <c r="CW89" s="400"/>
      <c r="CX89" s="360"/>
      <c r="CY89" s="351"/>
      <c r="DB89" s="354"/>
      <c r="DC89" s="358"/>
      <c r="DD89" s="1350" t="s">
        <v>462</v>
      </c>
      <c r="DE89" s="1351"/>
      <c r="DF89" s="1356"/>
      <c r="DG89" s="1310"/>
      <c r="DH89" s="1310"/>
      <c r="DI89" s="1310"/>
      <c r="DJ89" s="1310"/>
      <c r="DK89" s="1310"/>
      <c r="DL89" s="1310"/>
      <c r="DM89" s="1310"/>
      <c r="DN89" s="1310"/>
      <c r="DO89" s="1310"/>
      <c r="DP89" s="1310"/>
      <c r="DQ89" s="1310"/>
      <c r="DR89" s="1310"/>
      <c r="DS89" s="1310"/>
      <c r="DT89" s="1310"/>
      <c r="DU89" s="1310"/>
      <c r="DV89" s="1310"/>
      <c r="DW89" s="1310"/>
      <c r="DX89" s="1310"/>
      <c r="DY89" s="1310"/>
      <c r="DZ89" s="1310"/>
      <c r="EA89" s="1310"/>
      <c r="EB89" s="1310"/>
      <c r="EC89" s="1285"/>
      <c r="ED89" s="380"/>
      <c r="EE89" s="380"/>
      <c r="EF89" s="400"/>
      <c r="EG89" s="360"/>
      <c r="EH89" s="354"/>
    </row>
    <row r="90" spans="1:138" ht="15" customHeight="1">
      <c r="A90" s="395">
        <f>MTDC!N179</f>
        <v>0</v>
      </c>
      <c r="B90" s="358"/>
      <c r="C90" s="1352"/>
      <c r="D90" s="1353"/>
      <c r="E90" s="1311"/>
      <c r="F90" s="1312"/>
      <c r="G90" s="1312"/>
      <c r="H90" s="1312"/>
      <c r="I90" s="1312"/>
      <c r="J90" s="1312"/>
      <c r="K90" s="1312"/>
      <c r="L90" s="1312"/>
      <c r="M90" s="1312"/>
      <c r="N90" s="1312"/>
      <c r="O90" s="1312"/>
      <c r="P90" s="1312"/>
      <c r="Q90" s="1312"/>
      <c r="R90" s="1312"/>
      <c r="S90" s="1312"/>
      <c r="T90" s="1312"/>
      <c r="U90" s="1312"/>
      <c r="V90" s="1312"/>
      <c r="W90" s="1312"/>
      <c r="X90" s="1312"/>
      <c r="Y90" s="1312"/>
      <c r="Z90" s="1312"/>
      <c r="AA90" s="1312"/>
      <c r="AB90" s="1287"/>
      <c r="AC90" s="288"/>
      <c r="AD90" s="287">
        <f>AD84+AD87</f>
        <v>0</v>
      </c>
      <c r="AE90" s="385"/>
      <c r="AF90" s="360"/>
      <c r="AG90" s="351"/>
      <c r="AJ90" s="395">
        <f>MTDC!P179</f>
        <v>0</v>
      </c>
      <c r="AK90" s="358"/>
      <c r="AL90" s="1352"/>
      <c r="AM90" s="1353"/>
      <c r="AN90" s="1311"/>
      <c r="AO90" s="1312"/>
      <c r="AP90" s="1312"/>
      <c r="AQ90" s="1312"/>
      <c r="AR90" s="1312"/>
      <c r="AS90" s="1312"/>
      <c r="AT90" s="1312"/>
      <c r="AU90" s="1312"/>
      <c r="AV90" s="1312"/>
      <c r="AW90" s="1312"/>
      <c r="AX90" s="1312"/>
      <c r="AY90" s="1312"/>
      <c r="AZ90" s="1312"/>
      <c r="BA90" s="1312"/>
      <c r="BB90" s="1312"/>
      <c r="BC90" s="1312"/>
      <c r="BD90" s="1312"/>
      <c r="BE90" s="1312"/>
      <c r="BF90" s="1312"/>
      <c r="BG90" s="1312"/>
      <c r="BH90" s="1312"/>
      <c r="BI90" s="1312"/>
      <c r="BJ90" s="1312"/>
      <c r="BK90" s="1287"/>
      <c r="BL90" s="288"/>
      <c r="BM90" s="287">
        <f>BM84+BM87</f>
        <v>0</v>
      </c>
      <c r="BN90" s="385"/>
      <c r="BO90" s="360"/>
      <c r="BP90" s="353"/>
      <c r="BS90" s="395">
        <f>MTDC!R179</f>
        <v>0</v>
      </c>
      <c r="BT90" s="358"/>
      <c r="BU90" s="1352"/>
      <c r="BV90" s="1353"/>
      <c r="BW90" s="1311"/>
      <c r="BX90" s="1312"/>
      <c r="BY90" s="1312"/>
      <c r="BZ90" s="1312"/>
      <c r="CA90" s="1312"/>
      <c r="CB90" s="1312"/>
      <c r="CC90" s="1312"/>
      <c r="CD90" s="1312"/>
      <c r="CE90" s="1312"/>
      <c r="CF90" s="1312"/>
      <c r="CG90" s="1312"/>
      <c r="CH90" s="1312"/>
      <c r="CI90" s="1312"/>
      <c r="CJ90" s="1312"/>
      <c r="CK90" s="1312"/>
      <c r="CL90" s="1312"/>
      <c r="CM90" s="1312"/>
      <c r="CN90" s="1312"/>
      <c r="CO90" s="1312"/>
      <c r="CP90" s="1312"/>
      <c r="CQ90" s="1312"/>
      <c r="CR90" s="1312"/>
      <c r="CS90" s="1312"/>
      <c r="CT90" s="1287"/>
      <c r="CU90" s="288"/>
      <c r="CV90" s="287">
        <f>CV84+CV87</f>
        <v>0</v>
      </c>
      <c r="CW90" s="385"/>
      <c r="CX90" s="396"/>
      <c r="CY90" s="351"/>
      <c r="DB90" s="354"/>
      <c r="DC90" s="358"/>
      <c r="DD90" s="1352"/>
      <c r="DE90" s="1353"/>
      <c r="DF90" s="1311"/>
      <c r="DG90" s="1312"/>
      <c r="DH90" s="1312"/>
      <c r="DI90" s="1312"/>
      <c r="DJ90" s="1312"/>
      <c r="DK90" s="1312"/>
      <c r="DL90" s="1312"/>
      <c r="DM90" s="1312"/>
      <c r="DN90" s="1312"/>
      <c r="DO90" s="1312"/>
      <c r="DP90" s="1312"/>
      <c r="DQ90" s="1312"/>
      <c r="DR90" s="1312"/>
      <c r="DS90" s="1312"/>
      <c r="DT90" s="1312"/>
      <c r="DU90" s="1312"/>
      <c r="DV90" s="1312"/>
      <c r="DW90" s="1312"/>
      <c r="DX90" s="1312"/>
      <c r="DY90" s="1312"/>
      <c r="DZ90" s="1312"/>
      <c r="EA90" s="1312"/>
      <c r="EB90" s="1312"/>
      <c r="EC90" s="1287"/>
      <c r="ED90" s="288"/>
      <c r="EE90" s="287">
        <f>AD90+BM90+CV90</f>
        <v>0</v>
      </c>
      <c r="EF90" s="385"/>
      <c r="EG90" s="360"/>
      <c r="EH90" s="354"/>
    </row>
    <row r="91" spans="1:138" ht="5.25" customHeight="1" thickBot="1">
      <c r="A91" s="351"/>
      <c r="B91" s="358"/>
      <c r="C91" s="1354"/>
      <c r="D91" s="1355"/>
      <c r="E91" s="1357"/>
      <c r="F91" s="1209"/>
      <c r="G91" s="1209"/>
      <c r="H91" s="1209"/>
      <c r="I91" s="1209"/>
      <c r="J91" s="1209"/>
      <c r="K91" s="1209"/>
      <c r="L91" s="1209"/>
      <c r="M91" s="1209"/>
      <c r="N91" s="1209"/>
      <c r="O91" s="1209"/>
      <c r="P91" s="1209"/>
      <c r="Q91" s="1209"/>
      <c r="R91" s="1209"/>
      <c r="S91" s="1209"/>
      <c r="T91" s="1209"/>
      <c r="U91" s="1209"/>
      <c r="V91" s="1209"/>
      <c r="W91" s="1209"/>
      <c r="X91" s="1209"/>
      <c r="Y91" s="1209"/>
      <c r="Z91" s="1209"/>
      <c r="AA91" s="1209"/>
      <c r="AB91" s="1330"/>
      <c r="AC91" s="401"/>
      <c r="AD91" s="401"/>
      <c r="AE91" s="402"/>
      <c r="AF91" s="360"/>
      <c r="AG91" s="351"/>
      <c r="AJ91" s="353"/>
      <c r="AK91" s="358"/>
      <c r="AL91" s="1354"/>
      <c r="AM91" s="1355"/>
      <c r="AN91" s="1357"/>
      <c r="AO91" s="1209"/>
      <c r="AP91" s="1209"/>
      <c r="AQ91" s="1209"/>
      <c r="AR91" s="1209"/>
      <c r="AS91" s="1209"/>
      <c r="AT91" s="1209"/>
      <c r="AU91" s="1209"/>
      <c r="AV91" s="1209"/>
      <c r="AW91" s="1209"/>
      <c r="AX91" s="1209"/>
      <c r="AY91" s="1209"/>
      <c r="AZ91" s="1209"/>
      <c r="BA91" s="1209"/>
      <c r="BB91" s="1209"/>
      <c r="BC91" s="1209"/>
      <c r="BD91" s="1209"/>
      <c r="BE91" s="1209"/>
      <c r="BF91" s="1209"/>
      <c r="BG91" s="1209"/>
      <c r="BH91" s="1209"/>
      <c r="BI91" s="1209"/>
      <c r="BJ91" s="1209"/>
      <c r="BK91" s="1330"/>
      <c r="BL91" s="401"/>
      <c r="BM91" s="401"/>
      <c r="BN91" s="402"/>
      <c r="BO91" s="360"/>
      <c r="BP91" s="353"/>
      <c r="BS91" s="351"/>
      <c r="BT91" s="358"/>
      <c r="BU91" s="1354"/>
      <c r="BV91" s="1355"/>
      <c r="BW91" s="1357"/>
      <c r="BX91" s="1209"/>
      <c r="BY91" s="1209"/>
      <c r="BZ91" s="1209"/>
      <c r="CA91" s="1209"/>
      <c r="CB91" s="1209"/>
      <c r="CC91" s="1209"/>
      <c r="CD91" s="1209"/>
      <c r="CE91" s="1209"/>
      <c r="CF91" s="1209"/>
      <c r="CG91" s="1209"/>
      <c r="CH91" s="1209"/>
      <c r="CI91" s="1209"/>
      <c r="CJ91" s="1209"/>
      <c r="CK91" s="1209"/>
      <c r="CL91" s="1209"/>
      <c r="CM91" s="1209"/>
      <c r="CN91" s="1209"/>
      <c r="CO91" s="1209"/>
      <c r="CP91" s="1209"/>
      <c r="CQ91" s="1209"/>
      <c r="CR91" s="1209"/>
      <c r="CS91" s="1209"/>
      <c r="CT91" s="1330"/>
      <c r="CU91" s="401"/>
      <c r="CV91" s="401"/>
      <c r="CW91" s="402"/>
      <c r="CX91" s="360"/>
      <c r="CY91" s="351"/>
      <c r="DB91" s="354"/>
      <c r="DC91" s="358"/>
      <c r="DD91" s="1354"/>
      <c r="DE91" s="1355"/>
      <c r="DF91" s="1357"/>
      <c r="DG91" s="1209"/>
      <c r="DH91" s="1209"/>
      <c r="DI91" s="1209"/>
      <c r="DJ91" s="1209"/>
      <c r="DK91" s="1209"/>
      <c r="DL91" s="1209"/>
      <c r="DM91" s="1209"/>
      <c r="DN91" s="1209"/>
      <c r="DO91" s="1209"/>
      <c r="DP91" s="1209"/>
      <c r="DQ91" s="1209"/>
      <c r="DR91" s="1209"/>
      <c r="DS91" s="1209"/>
      <c r="DT91" s="1209"/>
      <c r="DU91" s="1209"/>
      <c r="DV91" s="1209"/>
      <c r="DW91" s="1209"/>
      <c r="DX91" s="1209"/>
      <c r="DY91" s="1209"/>
      <c r="DZ91" s="1209"/>
      <c r="EA91" s="1209"/>
      <c r="EB91" s="1209"/>
      <c r="EC91" s="1330"/>
      <c r="ED91" s="401"/>
      <c r="EE91" s="401"/>
      <c r="EF91" s="402"/>
      <c r="EG91" s="360"/>
      <c r="EH91" s="354"/>
    </row>
    <row r="92" spans="1:138" ht="5.25" customHeight="1">
      <c r="A92" s="351"/>
      <c r="B92" s="358"/>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60"/>
      <c r="AG92" s="351"/>
      <c r="AJ92" s="353"/>
      <c r="AK92" s="358"/>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60"/>
      <c r="BP92" s="353"/>
      <c r="BS92" s="351"/>
      <c r="BT92" s="358"/>
      <c r="BU92" s="359"/>
      <c r="BV92" s="359"/>
      <c r="BW92" s="359"/>
      <c r="BX92" s="359"/>
      <c r="BY92" s="359"/>
      <c r="BZ92" s="359"/>
      <c r="CA92" s="359"/>
      <c r="CB92" s="359"/>
      <c r="CC92" s="359"/>
      <c r="CD92" s="359"/>
      <c r="CE92" s="359"/>
      <c r="CF92" s="359"/>
      <c r="CG92" s="359"/>
      <c r="CH92" s="359"/>
      <c r="CI92" s="359"/>
      <c r="CJ92" s="359"/>
      <c r="CK92" s="359"/>
      <c r="CL92" s="359"/>
      <c r="CM92" s="359"/>
      <c r="CN92" s="359"/>
      <c r="CO92" s="359"/>
      <c r="CP92" s="359"/>
      <c r="CQ92" s="359"/>
      <c r="CR92" s="359"/>
      <c r="CS92" s="359"/>
      <c r="CT92" s="359"/>
      <c r="CU92" s="359"/>
      <c r="CV92" s="359"/>
      <c r="CW92" s="359"/>
      <c r="CX92" s="360"/>
      <c r="CY92" s="351"/>
      <c r="DB92" s="354"/>
      <c r="DC92" s="358"/>
      <c r="DD92" s="359"/>
      <c r="DE92" s="359"/>
      <c r="DF92" s="359"/>
      <c r="DG92" s="359"/>
      <c r="DH92" s="359"/>
      <c r="DI92" s="359"/>
      <c r="DJ92" s="359"/>
      <c r="DK92" s="359"/>
      <c r="DL92" s="359"/>
      <c r="DM92" s="359"/>
      <c r="DN92" s="359"/>
      <c r="DO92" s="359"/>
      <c r="DP92" s="359"/>
      <c r="DQ92" s="359"/>
      <c r="DR92" s="359"/>
      <c r="DS92" s="359"/>
      <c r="DT92" s="359"/>
      <c r="DU92" s="359"/>
      <c r="DV92" s="359"/>
      <c r="DW92" s="359"/>
      <c r="DX92" s="359"/>
      <c r="DY92" s="359"/>
      <c r="DZ92" s="359"/>
      <c r="EA92" s="359"/>
      <c r="EB92" s="359"/>
      <c r="EC92" s="359"/>
      <c r="ED92" s="359"/>
      <c r="EE92" s="359"/>
      <c r="EF92" s="359"/>
      <c r="EG92" s="360"/>
      <c r="EH92" s="354"/>
    </row>
    <row r="93" spans="1:138" ht="15" customHeight="1" thickBot="1">
      <c r="A93" s="351"/>
      <c r="B93" s="403"/>
      <c r="C93" s="404"/>
      <c r="D93" s="404"/>
      <c r="E93" s="404"/>
      <c r="F93" s="404"/>
      <c r="G93" s="404"/>
      <c r="H93" s="404"/>
      <c r="I93" s="404"/>
      <c r="J93" s="404"/>
      <c r="K93" s="404"/>
      <c r="L93" s="404"/>
      <c r="M93" s="404"/>
      <c r="N93" s="404"/>
      <c r="O93" s="404"/>
      <c r="P93" s="404"/>
      <c r="Q93" s="404"/>
      <c r="R93" s="404"/>
      <c r="S93" s="404"/>
      <c r="T93" s="404"/>
      <c r="U93" s="404"/>
      <c r="V93" s="404"/>
      <c r="W93" s="404"/>
      <c r="X93" s="404"/>
      <c r="Y93" s="404"/>
      <c r="Z93" s="404"/>
      <c r="AA93" s="404"/>
      <c r="AB93" s="404"/>
      <c r="AC93" s="404"/>
      <c r="AD93" s="404"/>
      <c r="AE93" s="404"/>
      <c r="AF93" s="405"/>
      <c r="AG93" s="351"/>
      <c r="AJ93" s="353"/>
      <c r="AK93" s="403"/>
      <c r="AL93" s="404"/>
      <c r="AM93" s="404"/>
      <c r="AN93" s="404"/>
      <c r="AO93" s="404"/>
      <c r="AP93" s="404"/>
      <c r="AQ93" s="404"/>
      <c r="AR93" s="404"/>
      <c r="AS93" s="404"/>
      <c r="AT93" s="404"/>
      <c r="AU93" s="404"/>
      <c r="AV93" s="404"/>
      <c r="AW93" s="404"/>
      <c r="AX93" s="404"/>
      <c r="AY93" s="404"/>
      <c r="AZ93" s="404"/>
      <c r="BA93" s="404"/>
      <c r="BB93" s="404"/>
      <c r="BC93" s="404"/>
      <c r="BD93" s="404"/>
      <c r="BE93" s="404"/>
      <c r="BF93" s="404"/>
      <c r="BG93" s="404"/>
      <c r="BH93" s="404"/>
      <c r="BI93" s="404"/>
      <c r="BJ93" s="404"/>
      <c r="BK93" s="404"/>
      <c r="BL93" s="404"/>
      <c r="BM93" s="404"/>
      <c r="BN93" s="404"/>
      <c r="BO93" s="405"/>
      <c r="BP93" s="353"/>
      <c r="BS93" s="351"/>
      <c r="BT93" s="403"/>
      <c r="BU93" s="404"/>
      <c r="BV93" s="404"/>
      <c r="BW93" s="404"/>
      <c r="BX93" s="404"/>
      <c r="BY93" s="404"/>
      <c r="BZ93" s="404"/>
      <c r="CA93" s="404"/>
      <c r="CB93" s="404"/>
      <c r="CC93" s="404"/>
      <c r="CD93" s="404"/>
      <c r="CE93" s="404"/>
      <c r="CF93" s="404"/>
      <c r="CG93" s="404"/>
      <c r="CH93" s="404"/>
      <c r="CI93" s="404"/>
      <c r="CJ93" s="404"/>
      <c r="CK93" s="404"/>
      <c r="CL93" s="404"/>
      <c r="CM93" s="404"/>
      <c r="CN93" s="404"/>
      <c r="CO93" s="404"/>
      <c r="CP93" s="404"/>
      <c r="CQ93" s="404"/>
      <c r="CR93" s="404"/>
      <c r="CS93" s="404"/>
      <c r="CT93" s="404"/>
      <c r="CU93" s="404"/>
      <c r="CV93" s="404"/>
      <c r="CW93" s="404"/>
      <c r="CX93" s="405"/>
      <c r="CY93" s="351"/>
      <c r="DB93" s="354"/>
      <c r="DC93" s="403"/>
      <c r="DD93" s="404"/>
      <c r="DE93" s="404"/>
      <c r="DF93" s="404"/>
      <c r="DG93" s="404"/>
      <c r="DH93" s="404"/>
      <c r="DI93" s="404"/>
      <c r="DJ93" s="404"/>
      <c r="DK93" s="404"/>
      <c r="DL93" s="404"/>
      <c r="DM93" s="404"/>
      <c r="DN93" s="404"/>
      <c r="DO93" s="404"/>
      <c r="DP93" s="404"/>
      <c r="DQ93" s="404"/>
      <c r="DR93" s="404"/>
      <c r="DS93" s="404"/>
      <c r="DT93" s="404"/>
      <c r="DU93" s="404"/>
      <c r="DV93" s="404"/>
      <c r="DW93" s="404"/>
      <c r="DX93" s="404"/>
      <c r="DY93" s="404"/>
      <c r="DZ93" s="404"/>
      <c r="EA93" s="404"/>
      <c r="EB93" s="404"/>
      <c r="EC93" s="404"/>
      <c r="ED93" s="404"/>
      <c r="EE93" s="404"/>
      <c r="EF93" s="404"/>
      <c r="EG93" s="405"/>
      <c r="EH93" s="354"/>
    </row>
    <row r="94" spans="1:138" ht="5.25" customHeight="1">
      <c r="A94" s="351"/>
      <c r="B94" s="351"/>
      <c r="C94" s="351"/>
      <c r="D94" s="351"/>
      <c r="E94" s="351"/>
      <c r="F94" s="351"/>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c r="AD94" s="351"/>
      <c r="AE94" s="351"/>
      <c r="AF94" s="351"/>
      <c r="AG94" s="351"/>
      <c r="AJ94" s="353"/>
      <c r="AK94" s="353"/>
      <c r="AL94" s="353"/>
      <c r="AM94" s="353"/>
      <c r="AN94" s="353"/>
      <c r="AO94" s="353"/>
      <c r="AP94" s="353"/>
      <c r="AQ94" s="353"/>
      <c r="AR94" s="353"/>
      <c r="AS94" s="353"/>
      <c r="AT94" s="353"/>
      <c r="AU94" s="353"/>
      <c r="AV94" s="353"/>
      <c r="AW94" s="353"/>
      <c r="AX94" s="353"/>
      <c r="AY94" s="353"/>
      <c r="AZ94" s="353"/>
      <c r="BA94" s="353"/>
      <c r="BB94" s="353"/>
      <c r="BC94" s="353"/>
      <c r="BD94" s="353"/>
      <c r="BE94" s="353"/>
      <c r="BF94" s="353"/>
      <c r="BG94" s="353"/>
      <c r="BH94" s="353"/>
      <c r="BI94" s="353"/>
      <c r="BJ94" s="353"/>
      <c r="BK94" s="353"/>
      <c r="BL94" s="353"/>
      <c r="BM94" s="353"/>
      <c r="BN94" s="353"/>
      <c r="BO94" s="353"/>
      <c r="BP94" s="353"/>
      <c r="BS94" s="351"/>
      <c r="BT94" s="351"/>
      <c r="BU94" s="351"/>
      <c r="BV94" s="351"/>
      <c r="BW94" s="351"/>
      <c r="BX94" s="351"/>
      <c r="BY94" s="351"/>
      <c r="BZ94" s="351"/>
      <c r="CA94" s="351"/>
      <c r="CB94" s="351"/>
      <c r="CC94" s="351"/>
      <c r="CD94" s="351"/>
      <c r="CE94" s="351"/>
      <c r="CF94" s="351"/>
      <c r="CG94" s="351"/>
      <c r="CH94" s="351"/>
      <c r="CI94" s="351"/>
      <c r="CJ94" s="351"/>
      <c r="CK94" s="351"/>
      <c r="CL94" s="351"/>
      <c r="CM94" s="351"/>
      <c r="CN94" s="351"/>
      <c r="CO94" s="351"/>
      <c r="CP94" s="351"/>
      <c r="CQ94" s="351"/>
      <c r="CR94" s="351"/>
      <c r="CS94" s="351"/>
      <c r="CT94" s="351"/>
      <c r="CU94" s="351"/>
      <c r="CV94" s="351"/>
      <c r="CW94" s="351"/>
      <c r="CX94" s="351"/>
      <c r="CY94" s="351"/>
      <c r="DB94" s="354"/>
      <c r="DC94" s="354"/>
      <c r="DD94" s="354"/>
      <c r="DE94" s="354"/>
      <c r="DF94" s="354"/>
      <c r="DG94" s="354"/>
      <c r="DH94" s="354"/>
      <c r="DI94" s="354"/>
      <c r="DJ94" s="354"/>
      <c r="DK94" s="354"/>
      <c r="DL94" s="354"/>
      <c r="DM94" s="354"/>
      <c r="DN94" s="354"/>
      <c r="DO94" s="354"/>
      <c r="DP94" s="354"/>
      <c r="DQ94" s="354"/>
      <c r="DR94" s="354"/>
      <c r="DS94" s="354"/>
      <c r="DT94" s="354"/>
      <c r="DU94" s="354"/>
      <c r="DV94" s="354"/>
      <c r="DW94" s="354"/>
      <c r="DX94" s="354"/>
      <c r="DY94" s="354"/>
      <c r="DZ94" s="354"/>
      <c r="EA94" s="354"/>
      <c r="EB94" s="354"/>
      <c r="EC94" s="354"/>
      <c r="ED94" s="354"/>
      <c r="EE94" s="354"/>
      <c r="EF94" s="354"/>
      <c r="EG94" s="354"/>
      <c r="EH94" s="354"/>
    </row>
    <row r="95" spans="1:138">
      <c r="A95" s="351"/>
      <c r="B95" s="351"/>
      <c r="C95" s="351"/>
      <c r="D95" s="351"/>
      <c r="E95" s="351"/>
      <c r="F95" s="351"/>
      <c r="G95" s="351"/>
      <c r="H95" s="351"/>
      <c r="I95" s="351"/>
      <c r="J95" s="351"/>
      <c r="K95" s="351"/>
      <c r="L95" s="351"/>
      <c r="M95" s="351"/>
      <c r="N95" s="351"/>
      <c r="O95" s="351"/>
      <c r="P95" s="351"/>
      <c r="Q95" s="351"/>
      <c r="R95" s="351"/>
      <c r="S95" s="351"/>
      <c r="T95" s="351"/>
      <c r="U95" s="351"/>
      <c r="V95" s="351"/>
      <c r="W95" s="351"/>
      <c r="X95" s="351"/>
      <c r="Y95" s="351"/>
      <c r="Z95" s="351"/>
      <c r="AA95" s="351"/>
      <c r="AB95" s="351"/>
      <c r="AC95" s="351"/>
      <c r="AD95" s="351"/>
      <c r="AE95" s="351"/>
      <c r="AF95" s="351"/>
      <c r="AG95" s="351"/>
      <c r="AJ95" s="353"/>
      <c r="AK95" s="353"/>
      <c r="AL95" s="353"/>
      <c r="AM95" s="353"/>
      <c r="AN95" s="353"/>
      <c r="AO95" s="353"/>
      <c r="AP95" s="353"/>
      <c r="AQ95" s="353"/>
      <c r="AR95" s="353"/>
      <c r="AS95" s="353"/>
      <c r="AT95" s="353"/>
      <c r="AU95" s="353"/>
      <c r="AV95" s="353"/>
      <c r="AW95" s="353"/>
      <c r="AX95" s="353"/>
      <c r="AY95" s="353"/>
      <c r="AZ95" s="353"/>
      <c r="BA95" s="353"/>
      <c r="BB95" s="353"/>
      <c r="BC95" s="353"/>
      <c r="BD95" s="353"/>
      <c r="BE95" s="353"/>
      <c r="BF95" s="353"/>
      <c r="BG95" s="353"/>
      <c r="BH95" s="353"/>
      <c r="BI95" s="353"/>
      <c r="BJ95" s="353"/>
      <c r="BK95" s="353"/>
      <c r="BL95" s="353"/>
      <c r="BM95" s="353"/>
      <c r="BN95" s="353"/>
      <c r="BO95" s="353"/>
      <c r="BP95" s="353"/>
      <c r="BS95" s="351"/>
      <c r="BT95" s="351"/>
      <c r="BU95" s="351"/>
      <c r="BV95" s="351"/>
      <c r="BW95" s="351"/>
      <c r="BX95" s="351"/>
      <c r="BY95" s="351"/>
      <c r="BZ95" s="351"/>
      <c r="CA95" s="351"/>
      <c r="CB95" s="351"/>
      <c r="CC95" s="351"/>
      <c r="CD95" s="351"/>
      <c r="CE95" s="351"/>
      <c r="CF95" s="351"/>
      <c r="CG95" s="351"/>
      <c r="CH95" s="351"/>
      <c r="CI95" s="351"/>
      <c r="CJ95" s="351"/>
      <c r="CK95" s="351"/>
      <c r="CL95" s="351"/>
      <c r="CM95" s="351"/>
      <c r="CN95" s="351"/>
      <c r="CO95" s="351"/>
      <c r="CP95" s="351"/>
      <c r="CQ95" s="351"/>
      <c r="CR95" s="351"/>
      <c r="CS95" s="351"/>
      <c r="CT95" s="351"/>
      <c r="CU95" s="351"/>
      <c r="CV95" s="351"/>
      <c r="CW95" s="351"/>
      <c r="CX95" s="351"/>
      <c r="CY95" s="351"/>
      <c r="DB95" s="354"/>
      <c r="DC95" s="354"/>
      <c r="DD95" s="354"/>
      <c r="DE95" s="354"/>
      <c r="DF95" s="354"/>
      <c r="DG95" s="354"/>
      <c r="DH95" s="354"/>
      <c r="DI95" s="354"/>
      <c r="DJ95" s="354"/>
      <c r="DK95" s="354"/>
      <c r="DL95" s="354"/>
      <c r="DM95" s="354"/>
      <c r="DN95" s="354"/>
      <c r="DO95" s="354"/>
      <c r="DP95" s="354"/>
      <c r="DQ95" s="354"/>
      <c r="DR95" s="354"/>
      <c r="DS95" s="354"/>
      <c r="DT95" s="354"/>
      <c r="DU95" s="354"/>
      <c r="DV95" s="354"/>
      <c r="DW95" s="354"/>
      <c r="DX95" s="354"/>
      <c r="DY95" s="354"/>
      <c r="DZ95" s="354"/>
      <c r="EA95" s="354"/>
      <c r="EB95" s="354"/>
      <c r="EC95" s="354"/>
      <c r="ED95" s="354"/>
      <c r="EE95" s="354"/>
      <c r="EF95" s="354"/>
      <c r="EG95" s="354"/>
      <c r="EH95" s="354"/>
    </row>
    <row r="96" spans="1:138">
      <c r="A96" s="351"/>
      <c r="B96" s="351"/>
      <c r="C96" s="351"/>
      <c r="D96" s="351"/>
      <c r="E96" s="351"/>
      <c r="F96" s="351"/>
      <c r="G96" s="351"/>
      <c r="H96" s="351"/>
      <c r="I96" s="351"/>
      <c r="J96" s="351"/>
      <c r="K96" s="351"/>
      <c r="L96" s="351"/>
      <c r="M96" s="351"/>
      <c r="N96" s="351"/>
      <c r="O96" s="351"/>
      <c r="P96" s="351"/>
      <c r="Q96" s="351"/>
      <c r="R96" s="351"/>
      <c r="S96" s="351"/>
      <c r="T96" s="351"/>
      <c r="U96" s="351"/>
      <c r="V96" s="351"/>
      <c r="W96" s="351"/>
      <c r="X96" s="351"/>
      <c r="Y96" s="351"/>
      <c r="Z96" s="351"/>
      <c r="AA96" s="351"/>
      <c r="AB96" s="351"/>
      <c r="AC96" s="351"/>
      <c r="AD96" s="351"/>
      <c r="AE96" s="351"/>
      <c r="AF96" s="351"/>
      <c r="AG96" s="351"/>
      <c r="AJ96" s="353"/>
      <c r="AK96" s="353"/>
      <c r="AL96" s="353"/>
      <c r="AM96" s="353"/>
      <c r="AN96" s="353"/>
      <c r="AO96" s="353"/>
      <c r="AP96" s="353"/>
      <c r="AQ96" s="353"/>
      <c r="AR96" s="353"/>
      <c r="AS96" s="353"/>
      <c r="AT96" s="353"/>
      <c r="AU96" s="353"/>
      <c r="AV96" s="353"/>
      <c r="AW96" s="353"/>
      <c r="AX96" s="353"/>
      <c r="AY96" s="353"/>
      <c r="AZ96" s="353"/>
      <c r="BA96" s="353"/>
      <c r="BB96" s="353"/>
      <c r="BC96" s="353"/>
      <c r="BD96" s="353"/>
      <c r="BE96" s="353"/>
      <c r="BF96" s="353"/>
      <c r="BG96" s="353"/>
      <c r="BH96" s="353"/>
      <c r="BI96" s="353"/>
      <c r="BJ96" s="353"/>
      <c r="BK96" s="353"/>
      <c r="BL96" s="353"/>
      <c r="BM96" s="353"/>
      <c r="BN96" s="353"/>
      <c r="BO96" s="353"/>
      <c r="BP96" s="353"/>
      <c r="BS96" s="351"/>
      <c r="BT96" s="351"/>
      <c r="BU96" s="351"/>
      <c r="BV96" s="351"/>
      <c r="BW96" s="351"/>
      <c r="BX96" s="351"/>
      <c r="BY96" s="351"/>
      <c r="BZ96" s="351"/>
      <c r="CA96" s="351"/>
      <c r="CB96" s="351"/>
      <c r="CC96" s="351"/>
      <c r="CD96" s="351"/>
      <c r="CE96" s="351"/>
      <c r="CF96" s="351"/>
      <c r="CG96" s="351"/>
      <c r="CH96" s="351"/>
      <c r="CI96" s="351"/>
      <c r="CJ96" s="351"/>
      <c r="CK96" s="351"/>
      <c r="CL96" s="351"/>
      <c r="CM96" s="351"/>
      <c r="CN96" s="351"/>
      <c r="CO96" s="351"/>
      <c r="CP96" s="351"/>
      <c r="CQ96" s="351"/>
      <c r="CR96" s="351"/>
      <c r="CS96" s="351"/>
      <c r="CT96" s="351"/>
      <c r="CU96" s="351"/>
      <c r="CV96" s="351"/>
      <c r="CW96" s="351"/>
      <c r="CX96" s="351"/>
      <c r="CY96" s="351"/>
      <c r="DB96" s="354"/>
      <c r="DC96" s="354"/>
      <c r="DD96" s="354"/>
      <c r="DE96" s="354"/>
      <c r="DF96" s="354"/>
      <c r="DG96" s="354"/>
      <c r="DH96" s="354"/>
      <c r="DI96" s="354"/>
      <c r="DJ96" s="354"/>
      <c r="DK96" s="354"/>
      <c r="DL96" s="354"/>
      <c r="DM96" s="354"/>
      <c r="DN96" s="354"/>
      <c r="DO96" s="354"/>
      <c r="DP96" s="354"/>
      <c r="DQ96" s="354"/>
      <c r="DR96" s="354"/>
      <c r="DS96" s="354"/>
      <c r="DT96" s="354"/>
      <c r="DU96" s="354"/>
      <c r="DV96" s="354"/>
      <c r="DW96" s="354"/>
      <c r="DX96" s="354"/>
      <c r="DY96" s="354"/>
      <c r="DZ96" s="354"/>
      <c r="EA96" s="354"/>
      <c r="EB96" s="354"/>
      <c r="EC96" s="354"/>
      <c r="ED96" s="354"/>
      <c r="EE96" s="354"/>
      <c r="EF96" s="354"/>
      <c r="EG96" s="354"/>
      <c r="EH96" s="354"/>
    </row>
    <row r="99" spans="2:72" ht="12.75">
      <c r="B99" s="442" t="s">
        <v>469</v>
      </c>
      <c r="AK99" s="442" t="s">
        <v>469</v>
      </c>
      <c r="BT99" s="442" t="s">
        <v>469</v>
      </c>
    </row>
    <row r="100" spans="2:72" ht="12.75">
      <c r="B100" s="439" t="s">
        <v>677</v>
      </c>
      <c r="AK100" s="439" t="s">
        <v>677</v>
      </c>
      <c r="BT100" s="439" t="s">
        <v>677</v>
      </c>
    </row>
    <row r="101" spans="2:72" ht="12.75">
      <c r="B101" s="439" t="s">
        <v>467</v>
      </c>
      <c r="AK101" s="439" t="s">
        <v>467</v>
      </c>
      <c r="BT101" s="439" t="s">
        <v>467</v>
      </c>
    </row>
    <row r="102" spans="2:72" ht="12.75">
      <c r="B102" s="441" t="s">
        <v>468</v>
      </c>
      <c r="AK102" s="441" t="s">
        <v>468</v>
      </c>
      <c r="BT102" s="441" t="s">
        <v>468</v>
      </c>
    </row>
  </sheetData>
  <sheetProtection password="9851" sheet="1" formatCells="0" formatColumns="0" formatRows="0" insertColumns="0" insertRows="0" insertHyperlinks="0" deleteColumns="0" deleteRows="0" selectLockedCells="1" sort="0" autoFilter="0" pivotTables="0"/>
  <mergeCells count="208">
    <mergeCell ref="C68:D70"/>
    <mergeCell ref="C71:D73"/>
    <mergeCell ref="C50:D52"/>
    <mergeCell ref="C53:D55"/>
    <mergeCell ref="C56:D58"/>
    <mergeCell ref="C59:D61"/>
    <mergeCell ref="C74:D76"/>
    <mergeCell ref="C89:D91"/>
    <mergeCell ref="C77:D79"/>
    <mergeCell ref="C80:D82"/>
    <mergeCell ref="C83:D85"/>
    <mergeCell ref="C86:D88"/>
    <mergeCell ref="C29:D31"/>
    <mergeCell ref="C32:D34"/>
    <mergeCell ref="C35:D37"/>
    <mergeCell ref="C62:D64"/>
    <mergeCell ref="C38:D40"/>
    <mergeCell ref="C41:D43"/>
    <mergeCell ref="C44:D46"/>
    <mergeCell ref="C47:D49"/>
    <mergeCell ref="C65:D67"/>
    <mergeCell ref="E89:AB91"/>
    <mergeCell ref="Z17:AB19"/>
    <mergeCell ref="AC17:AD19"/>
    <mergeCell ref="W20:Y22"/>
    <mergeCell ref="Z20:AB22"/>
    <mergeCell ref="AC20:AD22"/>
    <mergeCell ref="W17:Y19"/>
    <mergeCell ref="T17:V19"/>
    <mergeCell ref="T20:V22"/>
    <mergeCell ref="H20:J22"/>
    <mergeCell ref="E86:AB88"/>
    <mergeCell ref="C23:D25"/>
    <mergeCell ref="C26:D28"/>
    <mergeCell ref="O4:R5"/>
    <mergeCell ref="C4:D5"/>
    <mergeCell ref="N14:S16"/>
    <mergeCell ref="E20:G22"/>
    <mergeCell ref="C8:D9"/>
    <mergeCell ref="F8:T9"/>
    <mergeCell ref="K17:M19"/>
    <mergeCell ref="K20:M22"/>
    <mergeCell ref="C11:D12"/>
    <mergeCell ref="N20:P22"/>
    <mergeCell ref="Q17:S19"/>
    <mergeCell ref="Q20:S22"/>
    <mergeCell ref="H17:J19"/>
    <mergeCell ref="N17:P19"/>
    <mergeCell ref="C17:D19"/>
    <mergeCell ref="C20:D22"/>
    <mergeCell ref="E17:G19"/>
    <mergeCell ref="F11:T12"/>
    <mergeCell ref="AL38:AM40"/>
    <mergeCell ref="AL41:AM43"/>
    <mergeCell ref="AL26:AM28"/>
    <mergeCell ref="AL29:AM31"/>
    <mergeCell ref="AL32:AM34"/>
    <mergeCell ref="AL35:AM37"/>
    <mergeCell ref="AL62:AM64"/>
    <mergeCell ref="AL65:AM67"/>
    <mergeCell ref="BF17:BH19"/>
    <mergeCell ref="AW20:AY22"/>
    <mergeCell ref="AZ20:BB22"/>
    <mergeCell ref="AL20:AM22"/>
    <mergeCell ref="AT20:AV22"/>
    <mergeCell ref="AN20:AP22"/>
    <mergeCell ref="AQ20:AS22"/>
    <mergeCell ref="AL44:AM46"/>
    <mergeCell ref="AL47:AM49"/>
    <mergeCell ref="AL50:AM52"/>
    <mergeCell ref="AL53:AM55"/>
    <mergeCell ref="AL56:AM58"/>
    <mergeCell ref="AL59:AM61"/>
    <mergeCell ref="AL4:AM5"/>
    <mergeCell ref="AX4:BA5"/>
    <mergeCell ref="AL8:AM9"/>
    <mergeCell ref="AO8:BC9"/>
    <mergeCell ref="AZ17:BB19"/>
    <mergeCell ref="BC17:BE19"/>
    <mergeCell ref="BU4:BV5"/>
    <mergeCell ref="CG4:CJ5"/>
    <mergeCell ref="BU8:BV9"/>
    <mergeCell ref="BX8:CL9"/>
    <mergeCell ref="BI17:BK19"/>
    <mergeCell ref="AL11:AM12"/>
    <mergeCell ref="AO11:BC12"/>
    <mergeCell ref="AW14:BB16"/>
    <mergeCell ref="AL17:AM19"/>
    <mergeCell ref="AN17:AP19"/>
    <mergeCell ref="AQ17:AS19"/>
    <mergeCell ref="AT17:AV19"/>
    <mergeCell ref="AW17:AY19"/>
    <mergeCell ref="AL68:AM70"/>
    <mergeCell ref="AL71:AM73"/>
    <mergeCell ref="AL89:AM91"/>
    <mergeCell ref="AN89:BK91"/>
    <mergeCell ref="AL77:AM79"/>
    <mergeCell ref="AL80:AM82"/>
    <mergeCell ref="AL83:AM85"/>
    <mergeCell ref="AL86:AM88"/>
    <mergeCell ref="AL74:AM76"/>
    <mergeCell ref="AN86:BK88"/>
    <mergeCell ref="BI20:BK22"/>
    <mergeCell ref="BC20:BE22"/>
    <mergeCell ref="BF20:BH22"/>
    <mergeCell ref="AL23:AM25"/>
    <mergeCell ref="BU11:BV12"/>
    <mergeCell ref="BX11:CL12"/>
    <mergeCell ref="CF14:CK16"/>
    <mergeCell ref="BU17:BV19"/>
    <mergeCell ref="BW17:BY19"/>
    <mergeCell ref="BZ17:CB19"/>
    <mergeCell ref="CC17:CE19"/>
    <mergeCell ref="CF17:CH19"/>
    <mergeCell ref="CI17:CK19"/>
    <mergeCell ref="CL17:CN19"/>
    <mergeCell ref="BL20:BN22"/>
    <mergeCell ref="BL17:BN19"/>
    <mergeCell ref="BU89:BV91"/>
    <mergeCell ref="BW89:CT91"/>
    <mergeCell ref="BU62:BV64"/>
    <mergeCell ref="BU65:BV67"/>
    <mergeCell ref="BU68:BV70"/>
    <mergeCell ref="BU71:BV73"/>
    <mergeCell ref="BU26:BV28"/>
    <mergeCell ref="BU29:BV31"/>
    <mergeCell ref="BU32:BV34"/>
    <mergeCell ref="BU35:BV37"/>
    <mergeCell ref="BU38:BV40"/>
    <mergeCell ref="BU41:BV43"/>
    <mergeCell ref="BU44:BV46"/>
    <mergeCell ref="BU47:BV49"/>
    <mergeCell ref="BU80:BV82"/>
    <mergeCell ref="BU83:BV85"/>
    <mergeCell ref="BU74:BV76"/>
    <mergeCell ref="BU77:BV79"/>
    <mergeCell ref="BU56:BV58"/>
    <mergeCell ref="BU59:BV61"/>
    <mergeCell ref="BU86:BV88"/>
    <mergeCell ref="BW86:CT88"/>
    <mergeCell ref="BU50:BV52"/>
    <mergeCell ref="BU53:BV55"/>
    <mergeCell ref="DP4:DS5"/>
    <mergeCell ref="DD8:DE9"/>
    <mergeCell ref="DG8:DU9"/>
    <mergeCell ref="DD11:DE12"/>
    <mergeCell ref="DG11:DU12"/>
    <mergeCell ref="DO14:DT16"/>
    <mergeCell ref="DD17:DE19"/>
    <mergeCell ref="DX20:DZ22"/>
    <mergeCell ref="EA20:EC22"/>
    <mergeCell ref="DR17:DT19"/>
    <mergeCell ref="DU17:DW19"/>
    <mergeCell ref="DX17:DZ19"/>
    <mergeCell ref="EA17:EC19"/>
    <mergeCell ref="DF17:DH19"/>
    <mergeCell ref="DI17:DK19"/>
    <mergeCell ref="DL17:DN19"/>
    <mergeCell ref="DO17:DQ19"/>
    <mergeCell ref="DD62:DE64"/>
    <mergeCell ref="DD65:DE67"/>
    <mergeCell ref="DD44:DE46"/>
    <mergeCell ref="DD47:DE49"/>
    <mergeCell ref="DD50:DE52"/>
    <mergeCell ref="DD53:DE55"/>
    <mergeCell ref="DD32:DE34"/>
    <mergeCell ref="DD35:DE37"/>
    <mergeCell ref="DD4:DE5"/>
    <mergeCell ref="DD56:DE58"/>
    <mergeCell ref="DD59:DE61"/>
    <mergeCell ref="DD38:DE40"/>
    <mergeCell ref="DD41:DE43"/>
    <mergeCell ref="DD23:DE25"/>
    <mergeCell ref="DD26:DE28"/>
    <mergeCell ref="DD29:DE31"/>
    <mergeCell ref="DD20:DE22"/>
    <mergeCell ref="CO20:CQ22"/>
    <mergeCell ref="CR20:CT22"/>
    <mergeCell ref="BU23:BV25"/>
    <mergeCell ref="CO17:CQ19"/>
    <mergeCell ref="CR17:CT19"/>
    <mergeCell ref="BU20:BV22"/>
    <mergeCell ref="BW20:BY22"/>
    <mergeCell ref="BZ20:CB22"/>
    <mergeCell ref="CC20:CE22"/>
    <mergeCell ref="CF20:CH22"/>
    <mergeCell ref="CI20:CK22"/>
    <mergeCell ref="CL20:CN22"/>
    <mergeCell ref="DD89:DE91"/>
    <mergeCell ref="DF89:EC91"/>
    <mergeCell ref="DD68:DE70"/>
    <mergeCell ref="DD71:DE73"/>
    <mergeCell ref="DD74:DE76"/>
    <mergeCell ref="DD77:DE79"/>
    <mergeCell ref="DD80:DE82"/>
    <mergeCell ref="DD83:DE85"/>
    <mergeCell ref="DD86:DE88"/>
    <mergeCell ref="DF86:EC88"/>
    <mergeCell ref="ED17:EF19"/>
    <mergeCell ref="ED20:EF22"/>
    <mergeCell ref="CU17:CW19"/>
    <mergeCell ref="CU20:CW22"/>
    <mergeCell ref="DF20:DH22"/>
    <mergeCell ref="DI20:DK22"/>
    <mergeCell ref="DL20:DN22"/>
    <mergeCell ref="DO20:DQ22"/>
    <mergeCell ref="DR20:DT22"/>
    <mergeCell ref="DU20:DW22"/>
  </mergeCells>
  <phoneticPr fontId="0" type="noConversion"/>
  <pageMargins left="0.75" right="0.75" top="1" bottom="1" header="0.5" footer="0.5"/>
  <pageSetup scale="46" orientation="portrait"/>
  <headerFooter alignWithMargins="0"/>
  <colBreaks count="3" manualBreakCount="3">
    <brk id="34" max="1048575" man="1"/>
    <brk id="69" max="1048575" man="1"/>
    <brk id="104" max="1048575" man="1"/>
  </colBreak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enableFormatConditionsCalculation="0">
    <tabColor indexed="26"/>
  </sheetPr>
  <dimension ref="B2:J44"/>
  <sheetViews>
    <sheetView topLeftCell="A6" workbookViewId="0">
      <selection activeCell="G12" sqref="G12"/>
    </sheetView>
  </sheetViews>
  <sheetFormatPr defaultColWidth="9" defaultRowHeight="18" customHeight="1"/>
  <cols>
    <col min="1" max="1" width="9" style="330"/>
    <col min="2" max="2" width="46.33203125" style="330" customWidth="1"/>
    <col min="3" max="4" width="18.6640625" style="330" customWidth="1"/>
    <col min="5" max="5" width="18.33203125" style="330" customWidth="1"/>
    <col min="6" max="6" width="18.83203125" style="330" customWidth="1"/>
    <col min="7" max="7" width="18.33203125" style="330" customWidth="1"/>
    <col min="8" max="8" width="18.6640625" style="330" customWidth="1"/>
    <col min="9" max="9" width="3.33203125" style="330" customWidth="1"/>
    <col min="10" max="10" width="16.6640625" style="330" customWidth="1"/>
    <col min="11" max="16384" width="9" style="330"/>
  </cols>
  <sheetData>
    <row r="2" spans="2:10" ht="18" customHeight="1" thickBot="1"/>
    <row r="3" spans="2:10" ht="18" customHeight="1">
      <c r="B3" s="1409" t="s">
        <v>285</v>
      </c>
      <c r="C3" s="1410"/>
      <c r="D3" s="1410"/>
      <c r="E3" s="1410"/>
      <c r="F3" s="1410"/>
      <c r="G3" s="1410"/>
      <c r="H3" s="1411"/>
    </row>
    <row r="4" spans="2:10" ht="18" customHeight="1">
      <c r="B4" s="1418" t="s">
        <v>258</v>
      </c>
      <c r="C4" s="1419"/>
      <c r="D4" s="1419"/>
      <c r="E4" s="1419"/>
      <c r="F4" s="1419"/>
      <c r="G4" s="1419"/>
      <c r="H4" s="1239"/>
    </row>
    <row r="5" spans="2:10" ht="18" customHeight="1">
      <c r="B5" s="1416" t="s">
        <v>257</v>
      </c>
      <c r="C5" s="1414" t="s">
        <v>110</v>
      </c>
      <c r="D5" s="1414"/>
      <c r="E5" s="1414"/>
      <c r="F5" s="1414"/>
      <c r="G5" s="1414"/>
      <c r="H5" s="1415"/>
    </row>
    <row r="6" spans="2:10" ht="18" customHeight="1">
      <c r="B6" s="1417"/>
      <c r="C6" s="1412" t="s">
        <v>251</v>
      </c>
      <c r="D6" s="1412" t="s">
        <v>252</v>
      </c>
      <c r="E6" s="1412" t="s">
        <v>253</v>
      </c>
      <c r="F6" s="1412" t="s">
        <v>254</v>
      </c>
      <c r="G6" s="1412" t="s">
        <v>255</v>
      </c>
      <c r="H6" s="1413" t="s">
        <v>256</v>
      </c>
    </row>
    <row r="7" spans="2:10" ht="18" customHeight="1">
      <c r="B7" s="1417"/>
      <c r="C7" s="1412"/>
      <c r="D7" s="1412"/>
      <c r="E7" s="1412"/>
      <c r="F7" s="1412"/>
      <c r="G7" s="1412"/>
      <c r="H7" s="1413"/>
    </row>
    <row r="8" spans="2:10" ht="18" customHeight="1">
      <c r="B8" s="782" t="s">
        <v>259</v>
      </c>
      <c r="C8" s="774">
        <f>MTDC!O19+MTDC!O50</f>
        <v>0</v>
      </c>
      <c r="D8" s="774">
        <f>MTDC!Q19+MTDC!Q50</f>
        <v>0</v>
      </c>
      <c r="E8" s="774">
        <f>MTDC!S19+MTDC!S50</f>
        <v>0</v>
      </c>
      <c r="F8" s="774">
        <f>MTDC!U19+MTDC!U50</f>
        <v>0</v>
      </c>
      <c r="G8" s="774">
        <f>MTDC!W19+MTDC!W50</f>
        <v>0</v>
      </c>
      <c r="H8" s="775">
        <f>C8+D8+E8+F8+G8</f>
        <v>0</v>
      </c>
      <c r="I8" s="783"/>
      <c r="J8" s="340">
        <f>MTDC!X19+MTDC!X50</f>
        <v>0</v>
      </c>
    </row>
    <row r="9" spans="2:10" ht="18" customHeight="1">
      <c r="B9" s="784" t="s">
        <v>260</v>
      </c>
      <c r="C9" s="776">
        <f>MTDC!O40+MTDC!O68+MTDC!N147</f>
        <v>0</v>
      </c>
      <c r="D9" s="776">
        <f>MTDC!Q40+MTDC!Q68+MTDC!P147</f>
        <v>0</v>
      </c>
      <c r="E9" s="776">
        <f>MTDC!S40+MTDC!S68+MTDC!R147</f>
        <v>0</v>
      </c>
      <c r="F9" s="776">
        <f>MTDC!U40+MTDC!U68+MTDC!T147</f>
        <v>0</v>
      </c>
      <c r="G9" s="776">
        <f>MTDC!W40+MTDC!W68+MTDC!V147</f>
        <v>0</v>
      </c>
      <c r="H9" s="777">
        <f>C9+D9+E9+F9+G9</f>
        <v>0</v>
      </c>
      <c r="I9" s="785"/>
      <c r="J9" s="786">
        <f>MTDC!X40+MTDC!X68+MTDC!X147</f>
        <v>0</v>
      </c>
    </row>
    <row r="10" spans="2:10" ht="18" customHeight="1">
      <c r="B10" s="787" t="s">
        <v>261</v>
      </c>
      <c r="C10" s="778"/>
      <c r="D10" s="778"/>
      <c r="E10" s="778"/>
      <c r="F10" s="778"/>
      <c r="G10" s="778"/>
      <c r="H10" s="779">
        <f t="shared" ref="H10:H34" si="0">C10+D10+E10+F10+G10</f>
        <v>0</v>
      </c>
    </row>
    <row r="11" spans="2:10" ht="18" customHeight="1">
      <c r="B11" s="787" t="s">
        <v>262</v>
      </c>
      <c r="C11" s="350">
        <f>C8+C9</f>
        <v>0</v>
      </c>
      <c r="D11" s="350">
        <f>D8+D9</f>
        <v>0</v>
      </c>
      <c r="E11" s="350">
        <f>E8+E9</f>
        <v>0</v>
      </c>
      <c r="F11" s="350">
        <f>F8+F9</f>
        <v>0</v>
      </c>
      <c r="G11" s="350">
        <f>G8+G9</f>
        <v>0</v>
      </c>
      <c r="H11" s="777">
        <f t="shared" si="0"/>
        <v>0</v>
      </c>
      <c r="J11" s="340">
        <f>MTDC!X42</f>
        <v>0</v>
      </c>
    </row>
    <row r="12" spans="2:10" ht="18" customHeight="1">
      <c r="B12" s="784" t="s">
        <v>263</v>
      </c>
      <c r="C12" s="309">
        <f>MTDC!N168</f>
        <v>0</v>
      </c>
      <c r="D12" s="309">
        <f>MTDC!P168</f>
        <v>0</v>
      </c>
      <c r="E12" s="309">
        <f>MTDC!R168</f>
        <v>0</v>
      </c>
      <c r="F12" s="309">
        <f>MTDC!T168</f>
        <v>0</v>
      </c>
      <c r="G12" s="309">
        <f>MTDC!V168</f>
        <v>0</v>
      </c>
      <c r="H12" s="775">
        <f t="shared" si="0"/>
        <v>0</v>
      </c>
      <c r="J12" s="340">
        <f>MTDC!X168</f>
        <v>0</v>
      </c>
    </row>
    <row r="13" spans="2:10" ht="18" customHeight="1">
      <c r="B13" s="784" t="s">
        <v>264</v>
      </c>
      <c r="C13" s="350">
        <f>SUM(C14:C15)</f>
        <v>0</v>
      </c>
      <c r="D13" s="350">
        <f>SUM(D14:D15)</f>
        <v>0</v>
      </c>
      <c r="E13" s="350">
        <f>SUM(E14:E15)</f>
        <v>0</v>
      </c>
      <c r="F13" s="350">
        <f>SUM(F14:F15)</f>
        <v>0</v>
      </c>
      <c r="G13" s="350">
        <f>SUM(G14:G15)</f>
        <v>0</v>
      </c>
      <c r="H13" s="777">
        <f t="shared" si="0"/>
        <v>0</v>
      </c>
      <c r="J13" s="340">
        <f>MTDC!X102</f>
        <v>0</v>
      </c>
    </row>
    <row r="14" spans="2:10" ht="18" customHeight="1">
      <c r="B14" s="787" t="s">
        <v>265</v>
      </c>
      <c r="C14" s="309">
        <f>MTDC!N92</f>
        <v>0</v>
      </c>
      <c r="D14" s="309">
        <f>MTDC!P92</f>
        <v>0</v>
      </c>
      <c r="E14" s="309">
        <f>MTDC!R92</f>
        <v>0</v>
      </c>
      <c r="F14" s="309">
        <f>MTDC!T92</f>
        <v>0</v>
      </c>
      <c r="G14" s="309">
        <f>MTDC!V92</f>
        <v>0</v>
      </c>
      <c r="H14" s="775">
        <f t="shared" si="0"/>
        <v>0</v>
      </c>
      <c r="J14" s="340">
        <f>MTDC!X92</f>
        <v>0</v>
      </c>
    </row>
    <row r="15" spans="2:10" ht="18" customHeight="1">
      <c r="B15" s="787" t="s">
        <v>266</v>
      </c>
      <c r="C15" s="309">
        <f>MTDC!N101</f>
        <v>0</v>
      </c>
      <c r="D15" s="309">
        <f>MTDC!P101</f>
        <v>0</v>
      </c>
      <c r="E15" s="309">
        <f>MTDC!R101</f>
        <v>0</v>
      </c>
      <c r="F15" s="309">
        <f>MTDC!T101</f>
        <v>0</v>
      </c>
      <c r="G15" s="309">
        <f>MTDC!V101</f>
        <v>0</v>
      </c>
      <c r="H15" s="777">
        <f t="shared" si="0"/>
        <v>0</v>
      </c>
      <c r="J15" s="340">
        <f>MTDC!X101</f>
        <v>0</v>
      </c>
    </row>
    <row r="16" spans="2:10" ht="18" customHeight="1">
      <c r="B16" s="784" t="s">
        <v>267</v>
      </c>
      <c r="C16" s="350">
        <f>SUM(C17:C21)</f>
        <v>0</v>
      </c>
      <c r="D16" s="350">
        <f>SUM(D17:D21)</f>
        <v>0</v>
      </c>
      <c r="E16" s="350">
        <f>SUM(E17:E21)</f>
        <v>0</v>
      </c>
      <c r="F16" s="350">
        <f>SUM(F17:F21)</f>
        <v>0</v>
      </c>
      <c r="G16" s="350">
        <f>SUM(G17:G21)</f>
        <v>0</v>
      </c>
      <c r="H16" s="775">
        <f t="shared" si="0"/>
        <v>0</v>
      </c>
    </row>
    <row r="17" spans="2:10" ht="18" customHeight="1">
      <c r="B17" s="787" t="s">
        <v>268</v>
      </c>
      <c r="C17" s="350"/>
      <c r="D17" s="350"/>
      <c r="E17" s="350"/>
      <c r="F17" s="350"/>
      <c r="G17" s="350"/>
      <c r="H17" s="777">
        <f t="shared" si="0"/>
        <v>0</v>
      </c>
    </row>
    <row r="18" spans="2:10" ht="18" customHeight="1">
      <c r="B18" s="787" t="s">
        <v>269</v>
      </c>
      <c r="C18" s="350"/>
      <c r="D18" s="350"/>
      <c r="E18" s="350"/>
      <c r="F18" s="350"/>
      <c r="G18" s="350"/>
      <c r="H18" s="775">
        <f t="shared" si="0"/>
        <v>0</v>
      </c>
    </row>
    <row r="19" spans="2:10" ht="18" customHeight="1">
      <c r="B19" s="787" t="s">
        <v>270</v>
      </c>
      <c r="C19" s="350"/>
      <c r="D19" s="350"/>
      <c r="E19" s="350"/>
      <c r="F19" s="350"/>
      <c r="G19" s="350"/>
      <c r="H19" s="777">
        <f t="shared" si="0"/>
        <v>0</v>
      </c>
    </row>
    <row r="20" spans="2:10" ht="18" customHeight="1">
      <c r="B20" s="787" t="s">
        <v>271</v>
      </c>
      <c r="C20" s="350"/>
      <c r="D20" s="350"/>
      <c r="E20" s="350"/>
      <c r="F20" s="350"/>
      <c r="G20" s="350"/>
      <c r="H20" s="775">
        <f t="shared" si="0"/>
        <v>0</v>
      </c>
    </row>
    <row r="21" spans="2:10" ht="18" customHeight="1">
      <c r="B21" s="787" t="s">
        <v>272</v>
      </c>
      <c r="C21" s="350"/>
      <c r="D21" s="350"/>
      <c r="E21" s="350"/>
      <c r="F21" s="350"/>
      <c r="G21" s="350"/>
      <c r="H21" s="777">
        <f t="shared" si="0"/>
        <v>0</v>
      </c>
    </row>
    <row r="22" spans="2:10" ht="18" customHeight="1">
      <c r="B22" s="787" t="s">
        <v>273</v>
      </c>
      <c r="C22" s="778"/>
      <c r="D22" s="778"/>
      <c r="E22" s="778"/>
      <c r="F22" s="778"/>
      <c r="G22" s="778"/>
      <c r="H22" s="779"/>
    </row>
    <row r="23" spans="2:10" ht="18" customHeight="1">
      <c r="B23" s="784" t="s">
        <v>662</v>
      </c>
      <c r="C23" s="350">
        <f>SUM(C24:C31)</f>
        <v>0</v>
      </c>
      <c r="D23" s="350">
        <f>SUM(D24:D31)</f>
        <v>0</v>
      </c>
      <c r="E23" s="350">
        <f>SUM(E24:E31)</f>
        <v>0</v>
      </c>
      <c r="F23" s="350">
        <f>SUM(F24:F31)</f>
        <v>0</v>
      </c>
      <c r="G23" s="350">
        <f>SUM(G24:G31)</f>
        <v>0</v>
      </c>
      <c r="H23" s="777">
        <f t="shared" si="0"/>
        <v>0</v>
      </c>
    </row>
    <row r="24" spans="2:10" ht="18" customHeight="1">
      <c r="B24" s="787" t="s">
        <v>274</v>
      </c>
      <c r="C24" s="309">
        <f>MTDC!N131</f>
        <v>0</v>
      </c>
      <c r="D24" s="309">
        <f>MTDC!P131</f>
        <v>0</v>
      </c>
      <c r="E24" s="309">
        <f>MTDC!R131</f>
        <v>0</v>
      </c>
      <c r="F24" s="309">
        <f>MTDC!T131</f>
        <v>0</v>
      </c>
      <c r="G24" s="309">
        <f>MTDC!V131</f>
        <v>0</v>
      </c>
      <c r="H24" s="775">
        <f t="shared" si="0"/>
        <v>0</v>
      </c>
      <c r="J24" s="340">
        <f>MTDC!X131</f>
        <v>0</v>
      </c>
    </row>
    <row r="25" spans="2:10" ht="18" customHeight="1">
      <c r="B25" s="787" t="s">
        <v>275</v>
      </c>
      <c r="C25" s="309">
        <f>MTDC!N104</f>
        <v>0</v>
      </c>
      <c r="D25" s="309">
        <f>MTDC!P104</f>
        <v>0</v>
      </c>
      <c r="E25" s="309">
        <f>MTDC!R104</f>
        <v>0</v>
      </c>
      <c r="F25" s="309">
        <f>MTDC!T104</f>
        <v>0</v>
      </c>
      <c r="G25" s="309">
        <f>MTDC!V104</f>
        <v>0</v>
      </c>
      <c r="H25" s="777">
        <f t="shared" si="0"/>
        <v>0</v>
      </c>
      <c r="J25" s="340">
        <f>MTDC!X104</f>
        <v>0</v>
      </c>
    </row>
    <row r="26" spans="2:10" ht="18" customHeight="1">
      <c r="B26" s="787" t="s">
        <v>276</v>
      </c>
      <c r="C26" s="309">
        <f>MTDC!N105</f>
        <v>0</v>
      </c>
      <c r="D26" s="309">
        <f>MTDC!P105</f>
        <v>0</v>
      </c>
      <c r="E26" s="309">
        <f>MTDC!R105</f>
        <v>0</v>
      </c>
      <c r="F26" s="309">
        <f>MTDC!T105</f>
        <v>0</v>
      </c>
      <c r="G26" s="309">
        <f>MTDC!V105</f>
        <v>0</v>
      </c>
      <c r="H26" s="775">
        <f t="shared" si="0"/>
        <v>0</v>
      </c>
      <c r="J26" s="340">
        <f>MTDC!X105</f>
        <v>0</v>
      </c>
    </row>
    <row r="27" spans="2:10" ht="18" customHeight="1">
      <c r="B27" s="787" t="s">
        <v>277</v>
      </c>
      <c r="C27" s="350"/>
      <c r="D27" s="350"/>
      <c r="E27" s="350"/>
      <c r="F27" s="350"/>
      <c r="G27" s="350"/>
      <c r="H27" s="777">
        <f t="shared" si="0"/>
        <v>0</v>
      </c>
    </row>
    <row r="28" spans="2:10" ht="18" customHeight="1">
      <c r="B28" s="787" t="s">
        <v>278</v>
      </c>
      <c r="C28" s="309">
        <f>MTDC!N121+MTDC!N160</f>
        <v>0</v>
      </c>
      <c r="D28" s="309">
        <f>MTDC!P121+MTDC!P160</f>
        <v>0</v>
      </c>
      <c r="E28" s="309">
        <f>MTDC!R121+MTDC!R160</f>
        <v>0</v>
      </c>
      <c r="F28" s="309">
        <f>MTDC!T121+MTDC!T160</f>
        <v>0</v>
      </c>
      <c r="G28" s="309">
        <f>MTDC!V121+MTDC!V160</f>
        <v>0</v>
      </c>
      <c r="H28" s="775">
        <f t="shared" si="0"/>
        <v>0</v>
      </c>
      <c r="J28" s="340">
        <f>MTDC!X121+MTDC!X160</f>
        <v>0</v>
      </c>
    </row>
    <row r="29" spans="2:10" ht="18" customHeight="1">
      <c r="B29" s="787" t="s">
        <v>279</v>
      </c>
      <c r="C29" s="350"/>
      <c r="D29" s="350"/>
      <c r="E29" s="350"/>
      <c r="F29" s="350"/>
      <c r="G29" s="350"/>
      <c r="H29" s="777">
        <f t="shared" si="0"/>
        <v>0</v>
      </c>
    </row>
    <row r="30" spans="2:10" ht="18" customHeight="1">
      <c r="B30" s="787" t="s">
        <v>280</v>
      </c>
      <c r="C30" s="350"/>
      <c r="D30" s="350"/>
      <c r="E30" s="350"/>
      <c r="F30" s="350"/>
      <c r="G30" s="350"/>
      <c r="H30" s="775">
        <f t="shared" si="0"/>
        <v>0</v>
      </c>
    </row>
    <row r="31" spans="2:10" ht="18" customHeight="1">
      <c r="B31" s="787" t="s">
        <v>176</v>
      </c>
      <c r="C31" s="309">
        <f>MTDC!N174</f>
        <v>0</v>
      </c>
      <c r="D31" s="309">
        <f>MTDC!P174</f>
        <v>0</v>
      </c>
      <c r="E31" s="309">
        <f>MTDC!R174</f>
        <v>0</v>
      </c>
      <c r="F31" s="309">
        <f>MTDC!T174</f>
        <v>0</v>
      </c>
      <c r="G31" s="309">
        <f>MTDC!V174</f>
        <v>0</v>
      </c>
      <c r="H31" s="777">
        <f t="shared" si="0"/>
        <v>0</v>
      </c>
      <c r="J31" s="340">
        <f>MTDC!X174</f>
        <v>0</v>
      </c>
    </row>
    <row r="32" spans="2:10" ht="18" customHeight="1">
      <c r="B32" s="784" t="s">
        <v>281</v>
      </c>
      <c r="C32" s="350">
        <f>C8+C9+C12+C13+C16+C23</f>
        <v>0</v>
      </c>
      <c r="D32" s="350">
        <f>D8+D9+D12+D13+D16+D23</f>
        <v>0</v>
      </c>
      <c r="E32" s="350">
        <f>E8+E9+E12+E13+E16+E23</f>
        <v>0</v>
      </c>
      <c r="F32" s="350">
        <f>F8+F9+F12+F13+F16+F23</f>
        <v>0</v>
      </c>
      <c r="G32" s="350">
        <f>G8+G9+G12+G13+G16+G23</f>
        <v>0</v>
      </c>
      <c r="H32" s="775">
        <f t="shared" si="0"/>
        <v>0</v>
      </c>
      <c r="J32" s="340">
        <f>MTDC!X177</f>
        <v>0</v>
      </c>
    </row>
    <row r="33" spans="2:10" ht="18" customHeight="1">
      <c r="B33" s="784" t="s">
        <v>672</v>
      </c>
      <c r="C33" s="309">
        <f>MTDC!N135</f>
        <v>0</v>
      </c>
      <c r="D33" s="309">
        <f>MTDC!P135</f>
        <v>0</v>
      </c>
      <c r="E33" s="309">
        <f>MTDC!R135</f>
        <v>0</v>
      </c>
      <c r="F33" s="309">
        <f>MTDC!T135</f>
        <v>0</v>
      </c>
      <c r="G33" s="309">
        <f>MTDC!V135</f>
        <v>0</v>
      </c>
      <c r="H33" s="777">
        <f t="shared" si="0"/>
        <v>0</v>
      </c>
      <c r="J33" s="340">
        <f>MTDC!X135</f>
        <v>0</v>
      </c>
    </row>
    <row r="34" spans="2:10" ht="18" customHeight="1">
      <c r="B34" s="784" t="s">
        <v>282</v>
      </c>
      <c r="C34" s="350">
        <f>C32+C33</f>
        <v>0</v>
      </c>
      <c r="D34" s="350">
        <f>D32+D33</f>
        <v>0</v>
      </c>
      <c r="E34" s="350">
        <f>E32+E33</f>
        <v>0</v>
      </c>
      <c r="F34" s="350">
        <f>F32+F33</f>
        <v>0</v>
      </c>
      <c r="G34" s="350">
        <f>G32+G33</f>
        <v>0</v>
      </c>
      <c r="H34" s="777">
        <f t="shared" si="0"/>
        <v>0</v>
      </c>
      <c r="J34" s="340">
        <f>MTDC!X179</f>
        <v>0</v>
      </c>
    </row>
    <row r="35" spans="2:10" ht="18" customHeight="1">
      <c r="B35" s="784" t="s">
        <v>674</v>
      </c>
      <c r="C35" s="778"/>
      <c r="D35" s="778"/>
      <c r="E35" s="778"/>
      <c r="F35" s="778"/>
      <c r="G35" s="778"/>
      <c r="H35" s="780"/>
    </row>
    <row r="36" spans="2:10" ht="18" customHeight="1">
      <c r="B36" s="784" t="s">
        <v>283</v>
      </c>
      <c r="C36" s="350">
        <f>C34+C35</f>
        <v>0</v>
      </c>
      <c r="D36" s="350">
        <f>D34+D35</f>
        <v>0</v>
      </c>
      <c r="E36" s="350">
        <f>E34+E35</f>
        <v>0</v>
      </c>
      <c r="F36" s="350">
        <f>F34+F35</f>
        <v>0</v>
      </c>
      <c r="G36" s="350">
        <f>G34+G35</f>
        <v>0</v>
      </c>
      <c r="H36" s="781">
        <f>C36+D36+E36+F36+G36</f>
        <v>0</v>
      </c>
      <c r="J36" s="340">
        <f>MTDC!X179</f>
        <v>0</v>
      </c>
    </row>
    <row r="37" spans="2:10" ht="18" customHeight="1">
      <c r="B37" s="1403" t="s">
        <v>284</v>
      </c>
      <c r="C37" s="1404"/>
      <c r="D37" s="1404"/>
      <c r="E37" s="1404"/>
      <c r="F37" s="1404"/>
      <c r="G37" s="1404"/>
      <c r="H37" s="1407">
        <f>H36</f>
        <v>0</v>
      </c>
    </row>
    <row r="38" spans="2:10" ht="18" customHeight="1" thickBot="1">
      <c r="B38" s="1405"/>
      <c r="C38" s="1406"/>
      <c r="D38" s="1406"/>
      <c r="E38" s="1406"/>
      <c r="F38" s="1406"/>
      <c r="G38" s="1406"/>
      <c r="H38" s="1408"/>
    </row>
    <row r="41" spans="2:10" ht="18" customHeight="1">
      <c r="B41" s="788" t="s">
        <v>469</v>
      </c>
    </row>
    <row r="42" spans="2:10" ht="18" customHeight="1">
      <c r="B42" s="789" t="s">
        <v>466</v>
      </c>
    </row>
    <row r="43" spans="2:10" ht="18" customHeight="1">
      <c r="B43" s="789" t="s">
        <v>467</v>
      </c>
    </row>
    <row r="44" spans="2:10" ht="18" customHeight="1">
      <c r="B44" s="789" t="s">
        <v>468</v>
      </c>
    </row>
  </sheetData>
  <sheetProtection password="9851" sheet="1" objects="1" scenarios="1" selectLockedCells="1"/>
  <mergeCells count="12">
    <mergeCell ref="B37:G38"/>
    <mergeCell ref="H37:H38"/>
    <mergeCell ref="B3:H3"/>
    <mergeCell ref="F6:F7"/>
    <mergeCell ref="G6:G7"/>
    <mergeCell ref="H6:H7"/>
    <mergeCell ref="C5:H5"/>
    <mergeCell ref="B5:B7"/>
    <mergeCell ref="C6:C7"/>
    <mergeCell ref="D6:D7"/>
    <mergeCell ref="E6:E7"/>
    <mergeCell ref="B4:H4"/>
  </mergeCells>
  <phoneticPr fontId="16" type="noConversion"/>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tabColor indexed="31"/>
  </sheetPr>
  <dimension ref="A1:J134"/>
  <sheetViews>
    <sheetView workbookViewId="0">
      <selection activeCell="A13" sqref="A13"/>
    </sheetView>
  </sheetViews>
  <sheetFormatPr defaultColWidth="9" defaultRowHeight="11.25"/>
  <sheetData>
    <row r="1" spans="1:10">
      <c r="A1" s="1420" t="s">
        <v>403</v>
      </c>
      <c r="B1" s="948"/>
      <c r="C1" s="948"/>
      <c r="D1" s="948"/>
      <c r="E1" s="948"/>
      <c r="F1" s="948"/>
      <c r="G1" s="948"/>
      <c r="H1" s="948"/>
      <c r="I1" s="948"/>
    </row>
    <row r="3" spans="1:10" ht="15">
      <c r="A3" s="9" t="s">
        <v>208</v>
      </c>
      <c r="J3" s="9" t="s">
        <v>221</v>
      </c>
    </row>
    <row r="5" spans="1:10" ht="12.75">
      <c r="A5" s="10" t="s">
        <v>532</v>
      </c>
      <c r="J5" s="10" t="s">
        <v>222</v>
      </c>
    </row>
    <row r="6" spans="1:10" ht="12.75">
      <c r="A6" s="11" t="s">
        <v>411</v>
      </c>
      <c r="J6" s="10" t="s">
        <v>223</v>
      </c>
    </row>
    <row r="7" spans="1:10" ht="12.75">
      <c r="A7" s="10" t="s">
        <v>533</v>
      </c>
      <c r="J7" s="11" t="s">
        <v>689</v>
      </c>
    </row>
    <row r="8" spans="1:10" ht="12.75">
      <c r="A8" s="10" t="s">
        <v>412</v>
      </c>
      <c r="J8" s="10" t="s">
        <v>224</v>
      </c>
    </row>
    <row r="9" spans="1:10" ht="12.75">
      <c r="A9" s="10" t="s">
        <v>413</v>
      </c>
      <c r="J9" s="10" t="s">
        <v>225</v>
      </c>
    </row>
    <row r="10" spans="1:10" ht="12.75">
      <c r="A10" s="10" t="s">
        <v>414</v>
      </c>
      <c r="J10" s="10" t="s">
        <v>226</v>
      </c>
    </row>
    <row r="11" spans="1:10" ht="12.75">
      <c r="A11" s="10" t="s">
        <v>534</v>
      </c>
      <c r="J11" s="10" t="s">
        <v>227</v>
      </c>
    </row>
    <row r="12" spans="1:10" ht="12.75">
      <c r="A12" s="10" t="s">
        <v>535</v>
      </c>
      <c r="J12" s="10" t="s">
        <v>228</v>
      </c>
    </row>
    <row r="13" spans="1:10" ht="12.75">
      <c r="A13" s="10" t="s">
        <v>583</v>
      </c>
      <c r="J13" s="10" t="s">
        <v>229</v>
      </c>
    </row>
    <row r="14" spans="1:10" ht="12.75">
      <c r="A14" s="10" t="s">
        <v>567</v>
      </c>
      <c r="J14" s="10" t="s">
        <v>612</v>
      </c>
    </row>
    <row r="15" spans="1:10" ht="12.75">
      <c r="A15" s="10" t="s">
        <v>568</v>
      </c>
      <c r="J15" s="10" t="s">
        <v>613</v>
      </c>
    </row>
    <row r="16" spans="1:10" ht="12.75">
      <c r="A16" s="10" t="s">
        <v>415</v>
      </c>
      <c r="J16" s="10" t="s">
        <v>614</v>
      </c>
    </row>
    <row r="17" spans="1:10" ht="12.75">
      <c r="A17" s="10" t="s">
        <v>569</v>
      </c>
      <c r="J17" s="10" t="s">
        <v>615</v>
      </c>
    </row>
    <row r="18" spans="1:10" ht="12.75">
      <c r="A18" s="10" t="s">
        <v>570</v>
      </c>
      <c r="J18" s="10" t="s">
        <v>616</v>
      </c>
    </row>
    <row r="19" spans="1:10" ht="12.75">
      <c r="A19" s="10" t="s">
        <v>164</v>
      </c>
      <c r="J19" s="10" t="s">
        <v>198</v>
      </c>
    </row>
    <row r="20" spans="1:10" ht="12.75">
      <c r="A20" s="10" t="s">
        <v>165</v>
      </c>
      <c r="J20" s="10" t="s">
        <v>326</v>
      </c>
    </row>
    <row r="21" spans="1:10" ht="12.75">
      <c r="A21" s="10" t="s">
        <v>416</v>
      </c>
      <c r="J21" s="10" t="s">
        <v>327</v>
      </c>
    </row>
    <row r="22" spans="1:10" ht="12.75">
      <c r="A22" s="10" t="s">
        <v>166</v>
      </c>
      <c r="J22" s="10" t="s">
        <v>353</v>
      </c>
    </row>
    <row r="23" spans="1:10" ht="12.75">
      <c r="A23" s="10" t="s">
        <v>167</v>
      </c>
      <c r="J23" s="10" t="s">
        <v>354</v>
      </c>
    </row>
    <row r="24" spans="1:10" ht="12.75">
      <c r="A24" s="10" t="s">
        <v>417</v>
      </c>
      <c r="J24" s="10" t="s">
        <v>355</v>
      </c>
    </row>
    <row r="25" spans="1:10" ht="12.75">
      <c r="A25" s="10" t="s">
        <v>418</v>
      </c>
      <c r="J25" s="10" t="s">
        <v>356</v>
      </c>
    </row>
    <row r="26" spans="1:10" ht="12.75">
      <c r="A26" s="10" t="s">
        <v>168</v>
      </c>
      <c r="J26" s="10" t="s">
        <v>357</v>
      </c>
    </row>
    <row r="27" spans="1:10" ht="12.75">
      <c r="A27" s="11" t="s">
        <v>419</v>
      </c>
      <c r="J27" s="10" t="s">
        <v>358</v>
      </c>
    </row>
    <row r="28" spans="1:10" ht="12.75">
      <c r="A28" s="10" t="s">
        <v>169</v>
      </c>
      <c r="J28" s="10" t="s">
        <v>359</v>
      </c>
    </row>
    <row r="29" spans="1:10" ht="12.75">
      <c r="A29" s="10" t="s">
        <v>170</v>
      </c>
      <c r="J29" s="10" t="s">
        <v>360</v>
      </c>
    </row>
    <row r="30" spans="1:10" ht="12.75">
      <c r="A30" s="10" t="s">
        <v>90</v>
      </c>
      <c r="J30" s="10" t="s">
        <v>361</v>
      </c>
    </row>
    <row r="31" spans="1:10" ht="12.75">
      <c r="A31" s="10" t="s">
        <v>624</v>
      </c>
      <c r="J31" s="10" t="s">
        <v>188</v>
      </c>
    </row>
    <row r="32" spans="1:10" ht="12.75">
      <c r="A32" s="11" t="s">
        <v>625</v>
      </c>
      <c r="J32" s="10" t="s">
        <v>189</v>
      </c>
    </row>
    <row r="33" spans="1:10" ht="12.75">
      <c r="A33" s="10" t="s">
        <v>194</v>
      </c>
      <c r="J33" s="10" t="s">
        <v>190</v>
      </c>
    </row>
    <row r="34" spans="1:10" ht="12.75">
      <c r="A34" s="10" t="s">
        <v>626</v>
      </c>
      <c r="J34" s="11" t="s">
        <v>191</v>
      </c>
    </row>
    <row r="35" spans="1:10" ht="12.75">
      <c r="A35" s="10" t="s">
        <v>627</v>
      </c>
      <c r="J35" s="10" t="s">
        <v>192</v>
      </c>
    </row>
    <row r="36" spans="1:10" ht="12.75">
      <c r="A36" s="10" t="s">
        <v>628</v>
      </c>
      <c r="J36" s="10" t="s">
        <v>193</v>
      </c>
    </row>
    <row r="37" spans="1:10" ht="12.75">
      <c r="A37" s="10" t="s">
        <v>195</v>
      </c>
      <c r="J37" s="11" t="s">
        <v>726</v>
      </c>
    </row>
    <row r="38" spans="1:10" ht="12.75">
      <c r="A38" s="10" t="s">
        <v>196</v>
      </c>
      <c r="J38" s="10" t="s">
        <v>727</v>
      </c>
    </row>
    <row r="39" spans="1:10" ht="12.75">
      <c r="A39" s="10" t="s">
        <v>629</v>
      </c>
      <c r="J39" s="10" t="s">
        <v>679</v>
      </c>
    </row>
    <row r="40" spans="1:10" ht="12.75">
      <c r="A40" s="10" t="s">
        <v>197</v>
      </c>
      <c r="J40" s="10" t="s">
        <v>680</v>
      </c>
    </row>
    <row r="41" spans="1:10" ht="12.75">
      <c r="J41" s="10" t="s">
        <v>681</v>
      </c>
    </row>
    <row r="42" spans="1:10" ht="12.75">
      <c r="J42" s="10" t="s">
        <v>682</v>
      </c>
    </row>
    <row r="43" spans="1:10" ht="12.75">
      <c r="J43" s="10" t="s">
        <v>683</v>
      </c>
    </row>
    <row r="44" spans="1:10" ht="12.75">
      <c r="J44" s="10" t="s">
        <v>684</v>
      </c>
    </row>
    <row r="45" spans="1:10" ht="12.75">
      <c r="J45" s="10" t="s">
        <v>685</v>
      </c>
    </row>
    <row r="46" spans="1:10" ht="12.75">
      <c r="J46" s="11" t="s">
        <v>686</v>
      </c>
    </row>
    <row r="47" spans="1:10" ht="12.75">
      <c r="J47" s="10" t="s">
        <v>728</v>
      </c>
    </row>
    <row r="48" spans="1:10" ht="12.75">
      <c r="J48" s="10" t="s">
        <v>729</v>
      </c>
    </row>
    <row r="49" spans="10:10" ht="12.75">
      <c r="J49" s="10" t="s">
        <v>730</v>
      </c>
    </row>
    <row r="50" spans="10:10" ht="12.75">
      <c r="J50" s="10" t="s">
        <v>731</v>
      </c>
    </row>
    <row r="51" spans="10:10" ht="12.75">
      <c r="J51" s="10" t="s">
        <v>732</v>
      </c>
    </row>
    <row r="52" spans="10:10" ht="12.75">
      <c r="J52" s="10" t="s">
        <v>733</v>
      </c>
    </row>
    <row r="53" spans="10:10" ht="12.75">
      <c r="J53" s="10" t="s">
        <v>734</v>
      </c>
    </row>
    <row r="54" spans="10:10" ht="12.75">
      <c r="J54" s="10" t="s">
        <v>735</v>
      </c>
    </row>
    <row r="55" spans="10:10" ht="12.75">
      <c r="J55" s="11" t="s">
        <v>736</v>
      </c>
    </row>
    <row r="56" spans="10:10" ht="12.75">
      <c r="J56" s="10" t="s">
        <v>737</v>
      </c>
    </row>
    <row r="57" spans="10:10" ht="12.75">
      <c r="J57" s="10" t="s">
        <v>738</v>
      </c>
    </row>
    <row r="58" spans="10:10" ht="12.75">
      <c r="J58" s="10" t="s">
        <v>739</v>
      </c>
    </row>
    <row r="59" spans="10:10" ht="12.75">
      <c r="J59" s="11" t="s">
        <v>740</v>
      </c>
    </row>
    <row r="60" spans="10:10" ht="12.75">
      <c r="J60" s="10" t="s">
        <v>741</v>
      </c>
    </row>
    <row r="61" spans="10:10" ht="12.75">
      <c r="J61" s="10" t="s">
        <v>317</v>
      </c>
    </row>
    <row r="62" spans="10:10" ht="12.75">
      <c r="J62" s="10" t="s">
        <v>318</v>
      </c>
    </row>
    <row r="63" spans="10:10" ht="12.75">
      <c r="J63" s="10" t="s">
        <v>319</v>
      </c>
    </row>
    <row r="64" spans="10:10" ht="12.75">
      <c r="J64" s="11" t="s">
        <v>320</v>
      </c>
    </row>
    <row r="65" spans="10:10" ht="12.75">
      <c r="J65" s="10" t="s">
        <v>328</v>
      </c>
    </row>
    <row r="66" spans="10:10" ht="12.75">
      <c r="J66" s="10" t="s">
        <v>329</v>
      </c>
    </row>
    <row r="67" spans="10:10" ht="12.75">
      <c r="J67" s="10" t="s">
        <v>330</v>
      </c>
    </row>
    <row r="68" spans="10:10" ht="12.75">
      <c r="J68" s="10" t="s">
        <v>331</v>
      </c>
    </row>
    <row r="69" spans="10:10" ht="12.75">
      <c r="J69" s="11" t="s">
        <v>332</v>
      </c>
    </row>
    <row r="70" spans="10:10" ht="12.75">
      <c r="J70" s="10" t="s">
        <v>333</v>
      </c>
    </row>
    <row r="71" spans="10:10" ht="12.75">
      <c r="J71" s="10" t="s">
        <v>334</v>
      </c>
    </row>
    <row r="72" spans="10:10" ht="12.75">
      <c r="J72" s="10" t="s">
        <v>335</v>
      </c>
    </row>
    <row r="73" spans="10:10" ht="12.75">
      <c r="J73" s="10" t="s">
        <v>336</v>
      </c>
    </row>
    <row r="74" spans="10:10" ht="12.75">
      <c r="J74" s="10" t="s">
        <v>337</v>
      </c>
    </row>
    <row r="75" spans="10:10" ht="12.75">
      <c r="J75" s="10" t="s">
        <v>338</v>
      </c>
    </row>
    <row r="76" spans="10:10" ht="12.75">
      <c r="J76" s="11" t="s">
        <v>690</v>
      </c>
    </row>
    <row r="77" spans="10:10" ht="12.75">
      <c r="J77" s="10" t="s">
        <v>339</v>
      </c>
    </row>
    <row r="78" spans="10:10" ht="12.75">
      <c r="J78" s="10" t="s">
        <v>340</v>
      </c>
    </row>
    <row r="79" spans="10:10" ht="12.75">
      <c r="J79" s="10" t="s">
        <v>363</v>
      </c>
    </row>
    <row r="80" spans="10:10" ht="12.75">
      <c r="J80" s="10" t="s">
        <v>364</v>
      </c>
    </row>
    <row r="81" spans="10:10" ht="12.75">
      <c r="J81" s="11" t="s">
        <v>365</v>
      </c>
    </row>
    <row r="82" spans="10:10" ht="12.75">
      <c r="J82" s="10" t="s">
        <v>366</v>
      </c>
    </row>
    <row r="83" spans="10:10" ht="12.75">
      <c r="J83" s="11" t="s">
        <v>367</v>
      </c>
    </row>
    <row r="84" spans="10:10" ht="12.75">
      <c r="J84" s="10" t="s">
        <v>368</v>
      </c>
    </row>
    <row r="85" spans="10:10" ht="12.75">
      <c r="J85" s="10" t="s">
        <v>369</v>
      </c>
    </row>
    <row r="86" spans="10:10" ht="12.75">
      <c r="J86" s="10" t="s">
        <v>370</v>
      </c>
    </row>
    <row r="87" spans="10:10" ht="12.75">
      <c r="J87" s="11" t="s">
        <v>371</v>
      </c>
    </row>
    <row r="88" spans="10:10" ht="12.75">
      <c r="J88" s="10" t="s">
        <v>135</v>
      </c>
    </row>
    <row r="89" spans="10:10" ht="12.75">
      <c r="J89" s="10" t="s">
        <v>136</v>
      </c>
    </row>
    <row r="90" spans="10:10" ht="12.75">
      <c r="J90" s="10" t="s">
        <v>137</v>
      </c>
    </row>
    <row r="91" spans="10:10" ht="12.75">
      <c r="J91" s="10" t="s">
        <v>138</v>
      </c>
    </row>
    <row r="92" spans="10:10" ht="12.75">
      <c r="J92" s="10" t="s">
        <v>139</v>
      </c>
    </row>
    <row r="93" spans="10:10" ht="12.75">
      <c r="J93" s="10" t="s">
        <v>140</v>
      </c>
    </row>
    <row r="94" spans="10:10" ht="12.75">
      <c r="J94" s="10" t="s">
        <v>141</v>
      </c>
    </row>
    <row r="95" spans="10:10" ht="12.75">
      <c r="J95" s="11" t="s">
        <v>142</v>
      </c>
    </row>
    <row r="96" spans="10:10" ht="12.75">
      <c r="J96" s="10" t="s">
        <v>143</v>
      </c>
    </row>
    <row r="97" spans="10:10" ht="12.75">
      <c r="J97" s="10" t="s">
        <v>144</v>
      </c>
    </row>
    <row r="98" spans="10:10" ht="12.75">
      <c r="J98" s="10" t="s">
        <v>145</v>
      </c>
    </row>
    <row r="99" spans="10:10" ht="12.75">
      <c r="J99" s="10" t="s">
        <v>146</v>
      </c>
    </row>
    <row r="100" spans="10:10" ht="12.75">
      <c r="J100" s="10" t="s">
        <v>147</v>
      </c>
    </row>
    <row r="101" spans="10:10" ht="12.75">
      <c r="J101" s="10" t="s">
        <v>148</v>
      </c>
    </row>
    <row r="102" spans="10:10" ht="12.75">
      <c r="J102" s="10" t="s">
        <v>149</v>
      </c>
    </row>
    <row r="103" spans="10:10" ht="12.75">
      <c r="J103" s="10" t="s">
        <v>150</v>
      </c>
    </row>
    <row r="104" spans="10:10" ht="12.75">
      <c r="J104" s="10" t="s">
        <v>151</v>
      </c>
    </row>
    <row r="105" spans="10:10" ht="12.75">
      <c r="J105" s="11" t="s">
        <v>152</v>
      </c>
    </row>
    <row r="106" spans="10:10" ht="12.75">
      <c r="J106" s="10" t="s">
        <v>153</v>
      </c>
    </row>
    <row r="107" spans="10:10" ht="12.75">
      <c r="J107" s="10" t="s">
        <v>154</v>
      </c>
    </row>
    <row r="108" spans="10:10" ht="12.75">
      <c r="J108" s="10" t="s">
        <v>155</v>
      </c>
    </row>
    <row r="109" spans="10:10" ht="12.75">
      <c r="J109" s="10" t="s">
        <v>630</v>
      </c>
    </row>
    <row r="110" spans="10:10" ht="12.75">
      <c r="J110" s="10" t="s">
        <v>631</v>
      </c>
    </row>
    <row r="111" spans="10:10" ht="12.75">
      <c r="J111" s="10" t="s">
        <v>632</v>
      </c>
    </row>
    <row r="112" spans="10:10" ht="12.75">
      <c r="J112" s="10" t="s">
        <v>633</v>
      </c>
    </row>
    <row r="113" spans="10:10" ht="12.75">
      <c r="J113" s="10" t="s">
        <v>634</v>
      </c>
    </row>
    <row r="114" spans="10:10" ht="12.75">
      <c r="J114" s="10" t="s">
        <v>635</v>
      </c>
    </row>
    <row r="115" spans="10:10" ht="12.75">
      <c r="J115" s="10" t="s">
        <v>636</v>
      </c>
    </row>
    <row r="116" spans="10:10" ht="12.75">
      <c r="J116" s="10" t="s">
        <v>476</v>
      </c>
    </row>
    <row r="117" spans="10:10" ht="12.75">
      <c r="J117" s="10" t="s">
        <v>477</v>
      </c>
    </row>
    <row r="118" spans="10:10" ht="12.75">
      <c r="J118" s="10" t="s">
        <v>478</v>
      </c>
    </row>
    <row r="119" spans="10:10" ht="12.75">
      <c r="J119" s="10" t="s">
        <v>479</v>
      </c>
    </row>
    <row r="120" spans="10:10" ht="12.75">
      <c r="J120" s="10" t="s">
        <v>107</v>
      </c>
    </row>
    <row r="121" spans="10:10" ht="12.75">
      <c r="J121" s="10" t="s">
        <v>245</v>
      </c>
    </row>
    <row r="122" spans="10:10" ht="12.75">
      <c r="J122" s="10" t="s">
        <v>246</v>
      </c>
    </row>
    <row r="123" spans="10:10" ht="12.75">
      <c r="J123" s="10" t="s">
        <v>619</v>
      </c>
    </row>
    <row r="124" spans="10:10" ht="12.75">
      <c r="J124" s="10" t="s">
        <v>620</v>
      </c>
    </row>
    <row r="125" spans="10:10" ht="12.75">
      <c r="J125" s="10" t="s">
        <v>341</v>
      </c>
    </row>
    <row r="126" spans="10:10" ht="12.75">
      <c r="J126" s="10" t="s">
        <v>342</v>
      </c>
    </row>
    <row r="127" spans="10:10" ht="12.75">
      <c r="J127" s="10" t="s">
        <v>343</v>
      </c>
    </row>
    <row r="128" spans="10:10" ht="12.75">
      <c r="J128" s="11" t="s">
        <v>344</v>
      </c>
    </row>
    <row r="129" spans="10:10" ht="12.75">
      <c r="J129" s="10" t="s">
        <v>405</v>
      </c>
    </row>
    <row r="130" spans="10:10" ht="12.75">
      <c r="J130" s="10" t="s">
        <v>406</v>
      </c>
    </row>
    <row r="131" spans="10:10" ht="12.75">
      <c r="J131" s="10" t="s">
        <v>407</v>
      </c>
    </row>
    <row r="132" spans="10:10" ht="12.75">
      <c r="J132" s="10" t="s">
        <v>408</v>
      </c>
    </row>
    <row r="133" spans="10:10" ht="12.75">
      <c r="J133" s="10" t="s">
        <v>409</v>
      </c>
    </row>
    <row r="134" spans="10:10" ht="12.75">
      <c r="J134" s="10" t="s">
        <v>410</v>
      </c>
    </row>
  </sheetData>
  <mergeCells count="1">
    <mergeCell ref="A1:I1"/>
  </mergeCells>
  <phoneticPr fontId="7" type="noConversion"/>
  <hyperlinks>
    <hyperlink ref="A1" r:id="rId1" display="http://www.uaf.edu/finsvcs/AcctCodes/index.html"/>
  </hyperlinks>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codeName="Sheet13" enableFormatConditionsCalculation="0">
    <tabColor indexed="31"/>
  </sheetPr>
  <dimension ref="A1:A28"/>
  <sheetViews>
    <sheetView topLeftCell="A7" workbookViewId="0">
      <selection activeCell="G22" sqref="G22"/>
    </sheetView>
  </sheetViews>
  <sheetFormatPr defaultColWidth="9.1640625" defaultRowHeight="12.75"/>
  <cols>
    <col min="1" max="1" width="45.33203125" style="4" customWidth="1"/>
    <col min="2" max="2" width="15.33203125" style="1" customWidth="1"/>
    <col min="3" max="16384" width="9.1640625" style="1"/>
  </cols>
  <sheetData>
    <row r="1" spans="1:1">
      <c r="A1" s="3" t="s">
        <v>574</v>
      </c>
    </row>
    <row r="3" spans="1:1">
      <c r="A3" s="3" t="s">
        <v>505</v>
      </c>
    </row>
    <row r="4" spans="1:1">
      <c r="A4" s="4" t="s">
        <v>506</v>
      </c>
    </row>
    <row r="5" spans="1:1">
      <c r="A5" s="4" t="s">
        <v>507</v>
      </c>
    </row>
    <row r="6" spans="1:1">
      <c r="A6" s="4" t="s">
        <v>508</v>
      </c>
    </row>
    <row r="8" spans="1:1" ht="38.25">
      <c r="A8" s="6" t="s">
        <v>580</v>
      </c>
    </row>
    <row r="9" spans="1:1" ht="38.25">
      <c r="A9" s="2" t="s">
        <v>581</v>
      </c>
    </row>
    <row r="10" spans="1:1">
      <c r="A10" s="4" t="s">
        <v>582</v>
      </c>
    </row>
    <row r="12" spans="1:1">
      <c r="A12" s="3" t="s">
        <v>509</v>
      </c>
    </row>
    <row r="13" spans="1:1" ht="38.25">
      <c r="A13" s="2" t="s">
        <v>512</v>
      </c>
    </row>
    <row r="15" spans="1:1" ht="38.25">
      <c r="A15" s="8" t="s">
        <v>576</v>
      </c>
    </row>
    <row r="16" spans="1:1">
      <c r="A16" s="3"/>
    </row>
    <row r="17" spans="1:1" ht="65.099999999999994" customHeight="1">
      <c r="A17" s="7" t="s">
        <v>513</v>
      </c>
    </row>
    <row r="18" spans="1:1">
      <c r="A18" s="3"/>
    </row>
    <row r="19" spans="1:1">
      <c r="A19" s="3" t="s">
        <v>510</v>
      </c>
    </row>
    <row r="20" spans="1:1">
      <c r="A20" s="3"/>
    </row>
    <row r="21" spans="1:1" ht="36.6" customHeight="1">
      <c r="A21" s="6" t="s">
        <v>575</v>
      </c>
    </row>
    <row r="22" spans="1:1" ht="12.75" customHeight="1">
      <c r="A22" s="6"/>
    </row>
    <row r="23" spans="1:1" ht="51">
      <c r="A23" s="6" t="s">
        <v>187</v>
      </c>
    </row>
    <row r="25" spans="1:1">
      <c r="A25" s="3" t="s">
        <v>573</v>
      </c>
    </row>
    <row r="28" spans="1:1">
      <c r="A28" s="5"/>
    </row>
  </sheetData>
  <phoneticPr fontId="0" type="noConversion"/>
  <pageMargins left="0.75" right="0.75" top="1" bottom="1" header="0.5" footer="0.5"/>
  <pageSetup orientation="portrait" horizontalDpi="1200" r:id="rId1"/>
  <headerFooter alignWithMargins="0"/>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dimension ref="A1:M39"/>
  <sheetViews>
    <sheetView workbookViewId="0">
      <selection activeCell="B22" sqref="B22"/>
    </sheetView>
  </sheetViews>
  <sheetFormatPr defaultColWidth="9" defaultRowHeight="14.25"/>
  <cols>
    <col min="1" max="1" width="37.6640625" style="720" customWidth="1"/>
    <col min="2" max="2" width="12.33203125" style="720" customWidth="1"/>
    <col min="3" max="3" width="12" style="720" customWidth="1"/>
    <col min="4" max="4" width="11" style="720" customWidth="1"/>
    <col min="5" max="5" width="11.33203125" style="720" customWidth="1"/>
    <col min="6" max="6" width="11.6640625" style="720" customWidth="1"/>
    <col min="7" max="16384" width="9" style="720"/>
  </cols>
  <sheetData>
    <row r="1" spans="1:13" ht="15">
      <c r="A1" s="792" t="s">
        <v>18</v>
      </c>
    </row>
    <row r="2" spans="1:13">
      <c r="A2" s="888" t="s">
        <v>6</v>
      </c>
      <c r="B2" s="888"/>
      <c r="C2" s="888"/>
      <c r="D2" s="888"/>
      <c r="E2" s="888"/>
      <c r="F2" s="888"/>
      <c r="G2" s="888"/>
      <c r="H2" s="888"/>
      <c r="I2" s="888"/>
      <c r="J2" s="888"/>
      <c r="K2" s="888"/>
      <c r="L2" s="888"/>
      <c r="M2" s="888"/>
    </row>
    <row r="3" spans="1:13">
      <c r="A3" s="720" t="s">
        <v>19</v>
      </c>
    </row>
    <row r="4" spans="1:13">
      <c r="A4" s="720" t="s">
        <v>20</v>
      </c>
    </row>
    <row r="6" spans="1:13" ht="15">
      <c r="A6" s="792" t="s">
        <v>584</v>
      </c>
      <c r="D6" s="792"/>
    </row>
    <row r="7" spans="1:13" ht="36" customHeight="1">
      <c r="A7" s="886" t="s">
        <v>621</v>
      </c>
      <c r="B7" s="886" t="s">
        <v>623</v>
      </c>
      <c r="C7" s="886" t="s">
        <v>622</v>
      </c>
      <c r="D7" s="886" t="s">
        <v>4</v>
      </c>
      <c r="L7" s="792"/>
    </row>
    <row r="8" spans="1:13">
      <c r="A8" s="794" t="s">
        <v>63</v>
      </c>
      <c r="B8" s="790">
        <v>0</v>
      </c>
      <c r="C8" s="790">
        <v>0</v>
      </c>
      <c r="D8" s="720">
        <v>0</v>
      </c>
    </row>
    <row r="9" spans="1:13">
      <c r="A9" s="795" t="s">
        <v>51</v>
      </c>
      <c r="B9" s="791">
        <v>0.222</v>
      </c>
      <c r="C9" s="791">
        <v>0.52</v>
      </c>
      <c r="D9" s="720">
        <v>1.0349999999999999</v>
      </c>
    </row>
    <row r="10" spans="1:13">
      <c r="A10" s="795" t="s">
        <v>234</v>
      </c>
      <c r="B10" s="791">
        <v>0.22900000000000001</v>
      </c>
      <c r="C10" s="791">
        <v>0.51800000000000002</v>
      </c>
      <c r="D10" s="720">
        <v>1.0349999999999999</v>
      </c>
    </row>
    <row r="11" spans="1:13">
      <c r="A11" s="795" t="s">
        <v>50</v>
      </c>
      <c r="B11" s="791">
        <v>0.217</v>
      </c>
      <c r="C11" s="791">
        <v>0.42799999999999999</v>
      </c>
      <c r="D11" s="720">
        <v>1.0349999999999999</v>
      </c>
    </row>
    <row r="12" spans="1:13">
      <c r="A12" s="795" t="s">
        <v>49</v>
      </c>
      <c r="B12" s="791">
        <v>0.20799999999999999</v>
      </c>
      <c r="C12" s="791">
        <v>0.29399999999999998</v>
      </c>
      <c r="D12" s="720">
        <v>1.0349999999999999</v>
      </c>
    </row>
    <row r="13" spans="1:13">
      <c r="A13" s="795" t="s">
        <v>45</v>
      </c>
      <c r="B13" s="791">
        <v>0.20799999999999999</v>
      </c>
      <c r="C13" s="791">
        <v>0.29399999999999998</v>
      </c>
      <c r="D13" s="720">
        <v>1.0349999999999999</v>
      </c>
    </row>
    <row r="14" spans="1:13">
      <c r="A14" s="795" t="s">
        <v>47</v>
      </c>
      <c r="B14" s="791">
        <v>7.0000000000000001E-3</v>
      </c>
      <c r="C14" s="791">
        <v>0.29399999999999998</v>
      </c>
      <c r="D14" s="720">
        <v>1.0349999999999999</v>
      </c>
    </row>
    <row r="15" spans="1:13">
      <c r="A15" s="795" t="s">
        <v>44</v>
      </c>
      <c r="B15" s="791">
        <v>1.7000000000000001E-2</v>
      </c>
      <c r="C15" s="791">
        <v>0.34100000000000003</v>
      </c>
      <c r="D15" s="720">
        <v>1.0349999999999999</v>
      </c>
    </row>
    <row r="16" spans="1:13">
      <c r="A16" s="795" t="s">
        <v>48</v>
      </c>
      <c r="B16" s="791">
        <v>1.0999999999999999E-2</v>
      </c>
      <c r="C16" s="791">
        <v>0.32500000000000001</v>
      </c>
      <c r="D16" s="720">
        <v>1.0349999999999999</v>
      </c>
    </row>
    <row r="17" spans="1:12" ht="15">
      <c r="A17" s="795" t="s">
        <v>46</v>
      </c>
      <c r="B17" s="791">
        <v>0</v>
      </c>
      <c r="C17" s="791">
        <v>0.1</v>
      </c>
      <c r="D17" s="720">
        <v>1.0349999999999999</v>
      </c>
      <c r="L17" s="792"/>
    </row>
    <row r="18" spans="1:12">
      <c r="A18" s="795" t="s">
        <v>53</v>
      </c>
      <c r="B18" s="791">
        <v>0</v>
      </c>
      <c r="C18" s="791">
        <v>8.1000000000000003E-2</v>
      </c>
      <c r="D18" s="720">
        <v>1.0349999999999999</v>
      </c>
    </row>
    <row r="19" spans="1:12">
      <c r="A19" s="795" t="s">
        <v>52</v>
      </c>
      <c r="B19" s="791">
        <v>0.152</v>
      </c>
      <c r="C19" s="791">
        <v>0.42299999999999999</v>
      </c>
      <c r="D19" s="720">
        <v>1.0349999999999999</v>
      </c>
    </row>
    <row r="20" spans="1:12">
      <c r="A20" s="795" t="s">
        <v>177</v>
      </c>
      <c r="B20" s="791">
        <v>0</v>
      </c>
      <c r="C20" s="791">
        <v>0.56899999999999995</v>
      </c>
      <c r="D20" s="720">
        <v>1.0349999999999999</v>
      </c>
    </row>
    <row r="21" spans="1:12">
      <c r="A21" s="795" t="s">
        <v>178</v>
      </c>
      <c r="B21" s="791">
        <v>0</v>
      </c>
      <c r="C21" s="791">
        <v>8.6999999999999994E-2</v>
      </c>
      <c r="D21" s="720">
        <v>1.0349999999999999</v>
      </c>
    </row>
    <row r="22" spans="1:12">
      <c r="A22" s="795" t="s">
        <v>179</v>
      </c>
      <c r="B22" s="791">
        <v>0</v>
      </c>
      <c r="C22" s="791">
        <v>0.48399999999999999</v>
      </c>
      <c r="D22" s="720">
        <v>1.0349999999999999</v>
      </c>
    </row>
    <row r="23" spans="1:12">
      <c r="A23" s="795" t="s">
        <v>66</v>
      </c>
      <c r="B23" s="791">
        <v>0</v>
      </c>
      <c r="C23" s="791">
        <v>8.1000000000000003E-2</v>
      </c>
      <c r="D23" s="720">
        <v>1</v>
      </c>
    </row>
    <row r="24" spans="1:12">
      <c r="A24" s="795" t="s">
        <v>67</v>
      </c>
      <c r="B24" s="791">
        <v>0</v>
      </c>
      <c r="C24" s="791">
        <v>0</v>
      </c>
      <c r="D24" s="720">
        <v>1</v>
      </c>
    </row>
    <row r="25" spans="1:12">
      <c r="A25" s="795" t="s">
        <v>64</v>
      </c>
      <c r="B25" s="791">
        <v>0</v>
      </c>
      <c r="C25" s="791">
        <v>8.1000000000000003E-2</v>
      </c>
      <c r="D25" s="720">
        <v>1</v>
      </c>
    </row>
    <row r="26" spans="1:12">
      <c r="A26" s="795" t="s">
        <v>65</v>
      </c>
      <c r="B26" s="791">
        <v>0</v>
      </c>
      <c r="C26" s="791">
        <v>0</v>
      </c>
      <c r="D26" s="720">
        <v>1</v>
      </c>
    </row>
    <row r="29" spans="1:12" ht="15">
      <c r="A29" s="792" t="s">
        <v>184</v>
      </c>
    </row>
    <row r="30" spans="1:12">
      <c r="A30" s="887" t="s">
        <v>494</v>
      </c>
      <c r="B30" s="791">
        <v>0</v>
      </c>
    </row>
    <row r="31" spans="1:12">
      <c r="A31" s="795" t="s">
        <v>495</v>
      </c>
      <c r="B31" s="791">
        <v>0.495</v>
      </c>
    </row>
    <row r="32" spans="1:12">
      <c r="A32" s="795" t="s">
        <v>496</v>
      </c>
      <c r="B32" s="791">
        <v>0.35</v>
      </c>
    </row>
    <row r="33" spans="1:2">
      <c r="A33" s="795" t="s">
        <v>231</v>
      </c>
      <c r="B33" s="791">
        <v>0.34200000000000003</v>
      </c>
    </row>
    <row r="34" spans="1:2">
      <c r="A34" s="795" t="s">
        <v>497</v>
      </c>
      <c r="B34" s="946">
        <v>0.26</v>
      </c>
    </row>
    <row r="35" spans="1:2">
      <c r="A35" s="795" t="s">
        <v>498</v>
      </c>
      <c r="B35" s="791">
        <v>0.29899999999999999</v>
      </c>
    </row>
    <row r="36" spans="1:2">
      <c r="A36" s="795" t="s">
        <v>499</v>
      </c>
      <c r="B36" s="791">
        <v>0.36799999999999999</v>
      </c>
    </row>
    <row r="37" spans="1:2">
      <c r="A37" s="795" t="s">
        <v>788</v>
      </c>
      <c r="B37" s="946">
        <v>0.28799999999999998</v>
      </c>
    </row>
    <row r="38" spans="1:2">
      <c r="A38" s="795" t="s">
        <v>789</v>
      </c>
      <c r="B38" s="946">
        <v>0.27700000000000002</v>
      </c>
    </row>
    <row r="39" spans="1:2">
      <c r="A39" s="795" t="s">
        <v>790</v>
      </c>
      <c r="B39" s="793">
        <v>0</v>
      </c>
    </row>
  </sheetData>
  <sheetProtection password="9851" sheet="1" objects="1" scenarios="1" selectLockedCells="1" selectUnlockedCells="1"/>
  <phoneticPr fontId="16" type="noConversion"/>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codeName="Sheet14" enableFormatConditionsCalculation="0"/>
  <dimension ref="A1:B117"/>
  <sheetViews>
    <sheetView workbookViewId="0">
      <selection activeCell="A18" sqref="A18"/>
    </sheetView>
  </sheetViews>
  <sheetFormatPr defaultColWidth="9" defaultRowHeight="14.25"/>
  <cols>
    <col min="1" max="1" width="38.6640625" style="719" customWidth="1"/>
    <col min="2" max="2" width="11.6640625" style="719" customWidth="1"/>
    <col min="3" max="3" width="5.83203125" style="719" customWidth="1"/>
    <col min="4" max="4" width="29.6640625" style="719" customWidth="1"/>
    <col min="5" max="5" width="13.1640625" style="719" customWidth="1"/>
    <col min="6" max="6" width="10.83203125" style="719" customWidth="1"/>
    <col min="7" max="7" width="15.33203125" style="719" customWidth="1"/>
    <col min="8" max="16384" width="9" style="719"/>
  </cols>
  <sheetData>
    <row r="1" spans="1:2" ht="15">
      <c r="A1" s="724" t="s">
        <v>493</v>
      </c>
      <c r="B1" s="722"/>
    </row>
    <row r="2" spans="1:2">
      <c r="A2" s="723" t="s">
        <v>486</v>
      </c>
      <c r="B2" s="722"/>
    </row>
    <row r="3" spans="1:2">
      <c r="A3" s="723" t="s">
        <v>491</v>
      </c>
      <c r="B3" s="722"/>
    </row>
    <row r="4" spans="1:2">
      <c r="A4" s="723" t="s">
        <v>487</v>
      </c>
      <c r="B4" s="722"/>
    </row>
    <row r="5" spans="1:2">
      <c r="A5" s="723" t="s">
        <v>488</v>
      </c>
      <c r="B5" s="722"/>
    </row>
    <row r="6" spans="1:2">
      <c r="A6" s="723" t="s">
        <v>489</v>
      </c>
      <c r="B6" s="722"/>
    </row>
    <row r="7" spans="1:2">
      <c r="A7" s="723" t="s">
        <v>492</v>
      </c>
      <c r="B7" s="722"/>
    </row>
    <row r="8" spans="1:2">
      <c r="A8" s="723" t="s">
        <v>484</v>
      </c>
      <c r="B8" s="722"/>
    </row>
    <row r="9" spans="1:2">
      <c r="A9" s="719" t="s">
        <v>483</v>
      </c>
      <c r="B9" s="722"/>
    </row>
    <row r="10" spans="1:2">
      <c r="A10" s="719" t="s">
        <v>485</v>
      </c>
      <c r="B10" s="722"/>
    </row>
    <row r="11" spans="1:2">
      <c r="A11" s="719" t="s">
        <v>490</v>
      </c>
      <c r="B11" s="722"/>
    </row>
    <row r="13" spans="1:2" ht="15">
      <c r="A13" s="718" t="s">
        <v>173</v>
      </c>
    </row>
    <row r="14" spans="1:2">
      <c r="A14" s="719" t="s">
        <v>63</v>
      </c>
    </row>
    <row r="15" spans="1:2">
      <c r="A15" s="719" t="s">
        <v>44</v>
      </c>
    </row>
    <row r="16" spans="1:2">
      <c r="A16" s="719" t="s">
        <v>48</v>
      </c>
    </row>
    <row r="17" spans="1:1">
      <c r="A17" s="719" t="s">
        <v>45</v>
      </c>
    </row>
    <row r="18" spans="1:1">
      <c r="A18" s="719" t="s">
        <v>47</v>
      </c>
    </row>
    <row r="19" spans="1:1">
      <c r="A19" s="719" t="s">
        <v>46</v>
      </c>
    </row>
    <row r="20" spans="1:1">
      <c r="A20" s="719" t="s">
        <v>49</v>
      </c>
    </row>
    <row r="21" spans="1:1">
      <c r="A21" s="719" t="s">
        <v>50</v>
      </c>
    </row>
    <row r="22" spans="1:1">
      <c r="A22" s="719" t="s">
        <v>51</v>
      </c>
    </row>
    <row r="23" spans="1:1">
      <c r="A23" s="719" t="s">
        <v>53</v>
      </c>
    </row>
    <row r="24" spans="1:1">
      <c r="A24" s="719" t="s">
        <v>52</v>
      </c>
    </row>
    <row r="25" spans="1:1">
      <c r="A25" s="719" t="s">
        <v>177</v>
      </c>
    </row>
    <row r="26" spans="1:1">
      <c r="A26" s="719" t="s">
        <v>178</v>
      </c>
    </row>
    <row r="27" spans="1:1">
      <c r="A27" s="719" t="s">
        <v>179</v>
      </c>
    </row>
    <row r="28" spans="1:1">
      <c r="A28" s="795" t="s">
        <v>234</v>
      </c>
    </row>
    <row r="34" spans="1:1" ht="15">
      <c r="A34" s="718" t="s">
        <v>180</v>
      </c>
    </row>
    <row r="35" spans="1:1">
      <c r="A35" s="719" t="s">
        <v>63</v>
      </c>
    </row>
    <row r="36" spans="1:1">
      <c r="A36" s="719" t="s">
        <v>44</v>
      </c>
    </row>
    <row r="37" spans="1:1">
      <c r="A37" s="719" t="s">
        <v>48</v>
      </c>
    </row>
    <row r="38" spans="1:1">
      <c r="A38" s="719" t="s">
        <v>45</v>
      </c>
    </row>
    <row r="39" spans="1:1">
      <c r="A39" s="719" t="s">
        <v>47</v>
      </c>
    </row>
    <row r="40" spans="1:1">
      <c r="A40" s="719" t="s">
        <v>46</v>
      </c>
    </row>
    <row r="41" spans="1:1">
      <c r="A41" s="719" t="s">
        <v>49</v>
      </c>
    </row>
    <row r="42" spans="1:1">
      <c r="A42" s="719" t="s">
        <v>50</v>
      </c>
    </row>
    <row r="43" spans="1:1">
      <c r="A43" s="719" t="s">
        <v>51</v>
      </c>
    </row>
    <row r="44" spans="1:1">
      <c r="A44" s="719" t="s">
        <v>53</v>
      </c>
    </row>
    <row r="45" spans="1:1">
      <c r="A45" s="719" t="s">
        <v>52</v>
      </c>
    </row>
    <row r="46" spans="1:1">
      <c r="A46" s="719" t="s">
        <v>177</v>
      </c>
    </row>
    <row r="47" spans="1:1">
      <c r="A47" s="719" t="s">
        <v>178</v>
      </c>
    </row>
    <row r="48" spans="1:1">
      <c r="A48" s="719" t="s">
        <v>179</v>
      </c>
    </row>
    <row r="49" spans="1:1">
      <c r="A49" s="795" t="s">
        <v>234</v>
      </c>
    </row>
    <row r="52" spans="1:1" ht="15">
      <c r="A52" s="718" t="s">
        <v>174</v>
      </c>
    </row>
    <row r="53" spans="1:1">
      <c r="A53" s="719" t="s">
        <v>63</v>
      </c>
    </row>
    <row r="54" spans="1:1">
      <c r="A54" s="719" t="s">
        <v>66</v>
      </c>
    </row>
    <row r="55" spans="1:1">
      <c r="A55" s="719" t="s">
        <v>67</v>
      </c>
    </row>
    <row r="56" spans="1:1">
      <c r="A56" s="719" t="s">
        <v>64</v>
      </c>
    </row>
    <row r="57" spans="1:1">
      <c r="A57" s="719" t="s">
        <v>65</v>
      </c>
    </row>
    <row r="59" spans="1:1" ht="15">
      <c r="A59" s="718" t="s">
        <v>175</v>
      </c>
    </row>
    <row r="60" spans="1:1">
      <c r="A60" s="719" t="s">
        <v>63</v>
      </c>
    </row>
    <row r="61" spans="1:1">
      <c r="A61" s="719" t="s">
        <v>51</v>
      </c>
    </row>
    <row r="62" spans="1:1">
      <c r="A62" s="719" t="s">
        <v>53</v>
      </c>
    </row>
    <row r="63" spans="1:1">
      <c r="A63" s="719" t="s">
        <v>52</v>
      </c>
    </row>
    <row r="65" spans="1:2" ht="15">
      <c r="A65" s="718" t="s">
        <v>404</v>
      </c>
    </row>
    <row r="66" spans="1:2">
      <c r="A66" s="720" t="s">
        <v>68</v>
      </c>
      <c r="B66" s="719">
        <v>0</v>
      </c>
    </row>
    <row r="67" spans="1:2">
      <c r="A67" s="720" t="s">
        <v>106</v>
      </c>
      <c r="B67" s="719">
        <v>1.1000000000000001</v>
      </c>
    </row>
    <row r="68" spans="1:2">
      <c r="A68" s="720" t="s">
        <v>230</v>
      </c>
      <c r="B68" s="719">
        <v>1</v>
      </c>
    </row>
    <row r="69" spans="1:2">
      <c r="A69" s="720" t="s">
        <v>235</v>
      </c>
      <c r="B69" s="719">
        <v>1</v>
      </c>
    </row>
    <row r="70" spans="1:2">
      <c r="A70" s="720" t="s">
        <v>793</v>
      </c>
      <c r="B70" s="719">
        <v>1.1000000000000001</v>
      </c>
    </row>
    <row r="71" spans="1:2">
      <c r="A71" s="719" t="s">
        <v>172</v>
      </c>
      <c r="B71" s="719">
        <v>1.1000000000000001</v>
      </c>
    </row>
    <row r="72" spans="1:2">
      <c r="A72" s="719" t="s">
        <v>171</v>
      </c>
      <c r="B72" s="719">
        <v>1</v>
      </c>
    </row>
    <row r="74" spans="1:2" ht="15">
      <c r="A74" s="718" t="s">
        <v>324</v>
      </c>
    </row>
    <row r="75" spans="1:2">
      <c r="A75" s="719" t="s">
        <v>69</v>
      </c>
    </row>
    <row r="76" spans="1:2">
      <c r="A76" s="719" t="s">
        <v>538</v>
      </c>
    </row>
    <row r="78" spans="1:2">
      <c r="A78" s="719" t="s">
        <v>539</v>
      </c>
    </row>
    <row r="79" spans="1:2">
      <c r="A79" s="719" t="s">
        <v>540</v>
      </c>
    </row>
    <row r="80" spans="1:2">
      <c r="A80" s="719" t="s">
        <v>537</v>
      </c>
    </row>
    <row r="81" spans="1:2">
      <c r="A81" s="721" t="s">
        <v>545</v>
      </c>
    </row>
    <row r="82" spans="1:2">
      <c r="A82" s="719" t="s">
        <v>546</v>
      </c>
    </row>
    <row r="83" spans="1:2">
      <c r="A83" s="719" t="s">
        <v>542</v>
      </c>
    </row>
    <row r="84" spans="1:2">
      <c r="A84" s="719" t="s">
        <v>543</v>
      </c>
    </row>
    <row r="85" spans="1:2">
      <c r="A85" s="719" t="s">
        <v>544</v>
      </c>
    </row>
    <row r="86" spans="1:2">
      <c r="A86" s="719" t="s">
        <v>541</v>
      </c>
    </row>
    <row r="87" spans="1:2">
      <c r="A87" s="719" t="s">
        <v>59</v>
      </c>
    </row>
    <row r="88" spans="1:2">
      <c r="B88" s="721"/>
    </row>
    <row r="89" spans="1:2" ht="15">
      <c r="A89" s="718" t="s">
        <v>325</v>
      </c>
      <c r="B89" s="721"/>
    </row>
    <row r="90" spans="1:2">
      <c r="A90" s="719" t="s">
        <v>771</v>
      </c>
      <c r="B90" s="721"/>
    </row>
    <row r="91" spans="1:2">
      <c r="A91" s="719" t="s">
        <v>564</v>
      </c>
      <c r="B91" s="721"/>
    </row>
    <row r="92" spans="1:2">
      <c r="A92" s="719" t="s">
        <v>549</v>
      </c>
      <c r="B92" s="721"/>
    </row>
    <row r="93" spans="1:2">
      <c r="A93" s="719" t="s">
        <v>565</v>
      </c>
    </row>
    <row r="94" spans="1:2">
      <c r="A94" s="719" t="s">
        <v>560</v>
      </c>
    </row>
    <row r="95" spans="1:2">
      <c r="A95" s="719" t="s">
        <v>559</v>
      </c>
    </row>
    <row r="96" spans="1:2">
      <c r="A96" s="719" t="s">
        <v>547</v>
      </c>
      <c r="B96" s="722"/>
    </row>
    <row r="97" spans="1:2">
      <c r="A97" s="719" t="s">
        <v>445</v>
      </c>
      <c r="B97" s="722"/>
    </row>
    <row r="98" spans="1:2">
      <c r="A98" s="719" t="s">
        <v>562</v>
      </c>
      <c r="B98" s="722"/>
    </row>
    <row r="99" spans="1:2">
      <c r="A99" s="719" t="s">
        <v>563</v>
      </c>
      <c r="B99" s="722"/>
    </row>
    <row r="100" spans="1:2">
      <c r="A100" s="719" t="s">
        <v>554</v>
      </c>
      <c r="B100" s="722"/>
    </row>
    <row r="101" spans="1:2">
      <c r="A101" s="719" t="s">
        <v>555</v>
      </c>
      <c r="B101" s="722"/>
    </row>
    <row r="102" spans="1:2">
      <c r="A102" s="719" t="s">
        <v>552</v>
      </c>
      <c r="B102" s="722"/>
    </row>
    <row r="103" spans="1:2">
      <c r="A103" s="719" t="s">
        <v>553</v>
      </c>
      <c r="B103" s="722"/>
    </row>
    <row r="104" spans="1:2">
      <c r="A104" s="719" t="s">
        <v>548</v>
      </c>
      <c r="B104" s="722"/>
    </row>
    <row r="105" spans="1:2">
      <c r="A105" s="719" t="s">
        <v>561</v>
      </c>
      <c r="B105" s="722"/>
    </row>
    <row r="106" spans="1:2">
      <c r="A106" s="719" t="s">
        <v>551</v>
      </c>
      <c r="B106" s="722"/>
    </row>
    <row r="107" spans="1:2">
      <c r="A107" s="719" t="s">
        <v>566</v>
      </c>
      <c r="B107" s="722"/>
    </row>
    <row r="108" spans="1:2">
      <c r="A108" s="719" t="s">
        <v>556</v>
      </c>
      <c r="B108" s="722"/>
    </row>
    <row r="109" spans="1:2">
      <c r="A109" s="719" t="s">
        <v>557</v>
      </c>
      <c r="B109" s="722"/>
    </row>
    <row r="110" spans="1:2">
      <c r="A110" s="719" t="s">
        <v>550</v>
      </c>
      <c r="B110" s="722"/>
    </row>
    <row r="111" spans="1:2">
      <c r="A111" s="719" t="s">
        <v>558</v>
      </c>
      <c r="B111" s="722"/>
    </row>
    <row r="112" spans="1:2">
      <c r="A112" s="721" t="s">
        <v>60</v>
      </c>
      <c r="B112" s="722"/>
    </row>
    <row r="115" spans="1:2">
      <c r="A115" s="723"/>
      <c r="B115" s="722"/>
    </row>
    <row r="116" spans="1:2">
      <c r="B116" s="722"/>
    </row>
    <row r="117" spans="1:2">
      <c r="B117" s="722"/>
    </row>
  </sheetData>
  <sheetProtection password="9851" sheet="1" objects="1" scenarios="1" selectLockedCells="1" selectUnlockedCells="1"/>
  <phoneticPr fontId="7" type="noConversion"/>
  <pageMargins left="0.75" right="0.75" top="1" bottom="1" header="0.5" footer="0.5"/>
  <pageSetup orientation="portrait"/>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tabColor indexed="44"/>
    <pageSetUpPr fitToPage="1"/>
  </sheetPr>
  <dimension ref="A1:AE189"/>
  <sheetViews>
    <sheetView workbookViewId="0">
      <selection activeCell="M166" sqref="M166"/>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33203125" style="39" customWidth="1"/>
    <col min="11" max="11" width="6.83203125" style="39" customWidth="1"/>
    <col min="12" max="12" width="9" style="39" customWidth="1"/>
    <col min="13" max="13" width="9.1640625"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2.33203125" style="83" customWidth="1"/>
    <col min="25" max="25" width="4.33203125" style="14" customWidth="1"/>
    <col min="26" max="26" width="12.33203125" style="39" customWidth="1"/>
    <col min="27" max="27" width="4.33203125" style="39" customWidth="1"/>
    <col min="28" max="28" width="25.83203125" style="39" customWidth="1"/>
    <col min="29" max="34" width="12.83203125" style="39" customWidth="1"/>
    <col min="35" max="16384" width="20.83203125" style="39"/>
  </cols>
  <sheetData>
    <row r="1" spans="1:31" s="12" customFormat="1" ht="14.1" customHeight="1">
      <c r="A1" s="25"/>
      <c r="B1" s="25"/>
      <c r="C1" s="13" t="s">
        <v>519</v>
      </c>
      <c r="D1" s="13"/>
      <c r="E1" s="949"/>
      <c r="F1" s="949"/>
      <c r="G1" s="949"/>
      <c r="H1" s="949"/>
      <c r="I1" s="949"/>
      <c r="J1" s="13"/>
      <c r="K1" s="13"/>
      <c r="L1" s="13"/>
      <c r="M1" s="14"/>
      <c r="N1" s="14"/>
      <c r="O1" s="14"/>
      <c r="P1" s="14"/>
      <c r="Q1" s="14"/>
      <c r="R1" s="14"/>
      <c r="S1" s="14"/>
      <c r="T1" s="14"/>
      <c r="U1" s="14"/>
      <c r="W1" s="14"/>
      <c r="X1" s="36" t="s">
        <v>696</v>
      </c>
      <c r="Y1" s="965"/>
      <c r="Z1" s="948"/>
      <c r="AA1" s="948"/>
    </row>
    <row r="2" spans="1:31" s="12" customFormat="1" ht="14.1" customHeight="1">
      <c r="A2" s="25"/>
      <c r="B2" s="25"/>
      <c r="C2" s="13" t="s">
        <v>523</v>
      </c>
      <c r="D2" s="13"/>
      <c r="E2" s="949"/>
      <c r="F2" s="949"/>
      <c r="G2" s="949"/>
      <c r="H2" s="949"/>
      <c r="I2" s="949"/>
      <c r="J2" s="13"/>
      <c r="K2" s="13"/>
      <c r="L2" s="13"/>
      <c r="M2" s="14"/>
      <c r="N2" s="14"/>
      <c r="O2" s="14"/>
      <c r="P2" s="14"/>
      <c r="Q2" s="14"/>
      <c r="R2" s="14"/>
      <c r="S2" s="14"/>
      <c r="T2" s="14"/>
      <c r="U2" s="14"/>
      <c r="V2" s="14"/>
      <c r="W2" s="14"/>
      <c r="Y2" s="965"/>
      <c r="Z2" s="948"/>
      <c r="AA2" s="948"/>
    </row>
    <row r="3" spans="1:31" s="12" customFormat="1" ht="14.1" customHeight="1">
      <c r="A3" s="25"/>
      <c r="B3" s="25"/>
      <c r="C3" s="14" t="s">
        <v>521</v>
      </c>
      <c r="D3" s="860"/>
      <c r="E3" s="949"/>
      <c r="F3" s="949"/>
      <c r="G3" s="949"/>
      <c r="H3" s="949"/>
      <c r="I3" s="949"/>
      <c r="J3" s="13"/>
      <c r="K3" s="13"/>
      <c r="L3" s="13"/>
      <c r="M3" s="14"/>
      <c r="N3" s="17"/>
      <c r="O3" s="14"/>
      <c r="P3" s="17"/>
      <c r="Q3" s="14"/>
      <c r="R3" s="17"/>
      <c r="S3" s="14"/>
      <c r="T3" s="17"/>
      <c r="U3" s="14"/>
      <c r="V3" s="17"/>
      <c r="W3" s="14"/>
      <c r="X3" s="36" t="s">
        <v>517</v>
      </c>
      <c r="Y3" s="965"/>
      <c r="Z3" s="948"/>
      <c r="AA3" s="948"/>
    </row>
    <row r="4" spans="1:31" s="12" customFormat="1" ht="14.1" customHeight="1">
      <c r="A4" s="25"/>
      <c r="B4" s="25"/>
      <c r="C4" s="17" t="s">
        <v>522</v>
      </c>
      <c r="D4" s="861"/>
      <c r="E4" s="949"/>
      <c r="F4" s="949"/>
      <c r="G4" s="949"/>
      <c r="H4" s="949"/>
      <c r="I4" s="949"/>
      <c r="J4" s="14"/>
      <c r="K4" s="14"/>
      <c r="L4" s="14"/>
      <c r="Y4" s="15"/>
    </row>
    <row r="5" spans="1:31" s="12" customFormat="1" ht="14.1" customHeight="1" thickBot="1">
      <c r="A5" s="25"/>
      <c r="B5" s="25"/>
      <c r="C5" s="17"/>
      <c r="D5" s="14"/>
      <c r="E5" s="949"/>
      <c r="F5" s="949"/>
      <c r="G5" s="949"/>
      <c r="H5" s="949"/>
      <c r="I5" s="949"/>
      <c r="J5" s="14"/>
      <c r="K5" s="14"/>
      <c r="L5" s="14"/>
      <c r="Y5" s="15"/>
    </row>
    <row r="6" spans="1:31" s="12" customFormat="1" ht="14.1" customHeight="1" thickBot="1">
      <c r="A6" s="25"/>
      <c r="B6" s="25"/>
      <c r="C6" s="797" t="s">
        <v>589</v>
      </c>
      <c r="D6" s="798"/>
      <c r="E6" s="949"/>
      <c r="F6" s="949"/>
      <c r="G6" s="949"/>
      <c r="H6" s="949"/>
      <c r="I6" s="949"/>
      <c r="J6" s="14"/>
      <c r="K6" s="14"/>
      <c r="L6" s="14"/>
      <c r="Y6" s="15"/>
    </row>
    <row r="7" spans="1:31" s="12" customFormat="1" ht="13.5" customHeight="1" thickBot="1">
      <c r="A7" s="25"/>
      <c r="B7" s="25"/>
      <c r="C7" s="19"/>
      <c r="D7" s="18"/>
      <c r="E7" s="949"/>
      <c r="F7" s="949"/>
      <c r="G7" s="949"/>
      <c r="H7" s="949"/>
      <c r="I7" s="949"/>
      <c r="J7" s="18"/>
      <c r="K7" s="18"/>
      <c r="L7" s="18"/>
      <c r="M7" s="19"/>
      <c r="N7" s="19"/>
      <c r="O7" s="19"/>
      <c r="P7" s="19"/>
      <c r="Q7" s="19"/>
      <c r="R7" s="19"/>
      <c r="S7" s="19"/>
      <c r="T7" s="19"/>
      <c r="U7" s="19"/>
      <c r="V7" s="19"/>
      <c r="W7" s="19"/>
      <c r="X7" s="20" t="s">
        <v>577</v>
      </c>
      <c r="Y7" s="15"/>
      <c r="Z7" s="21" t="s">
        <v>518</v>
      </c>
    </row>
    <row r="8" spans="1:31" s="25" customFormat="1" ht="14.1" customHeight="1">
      <c r="C8" s="736"/>
      <c r="D8" s="737"/>
      <c r="E8" s="1089"/>
      <c r="F8" s="1089"/>
      <c r="G8" s="1089"/>
      <c r="H8" s="1089"/>
      <c r="I8" s="1089"/>
      <c r="J8" s="737"/>
      <c r="K8" s="737"/>
      <c r="L8" s="737"/>
      <c r="M8" s="738"/>
      <c r="N8" s="739"/>
      <c r="O8" s="725" t="s">
        <v>501</v>
      </c>
      <c r="P8" s="739"/>
      <c r="Q8" s="725" t="s">
        <v>502</v>
      </c>
      <c r="R8" s="739"/>
      <c r="S8" s="725" t="s">
        <v>503</v>
      </c>
      <c r="T8" s="739"/>
      <c r="U8" s="725" t="s">
        <v>578</v>
      </c>
      <c r="V8" s="739"/>
      <c r="W8" s="725" t="s">
        <v>579</v>
      </c>
      <c r="X8" s="728"/>
      <c r="Y8" s="740"/>
      <c r="Z8" s="741"/>
    </row>
    <row r="9" spans="1:31" s="12" customFormat="1" ht="21.75" customHeight="1" thickBot="1">
      <c r="A9" s="25" t="s">
        <v>217</v>
      </c>
      <c r="B9" s="25"/>
      <c r="C9" s="150" t="s">
        <v>536</v>
      </c>
      <c r="D9" s="151"/>
      <c r="E9" s="1062"/>
      <c r="F9" s="1062"/>
      <c r="G9" s="1062"/>
      <c r="H9" s="1062"/>
      <c r="I9" s="1062"/>
      <c r="J9" s="151"/>
      <c r="K9" s="151"/>
      <c r="L9" s="151"/>
      <c r="M9" s="186"/>
      <c r="N9" s="30" t="s">
        <v>525</v>
      </c>
      <c r="O9" s="187"/>
      <c r="P9" s="30" t="s">
        <v>525</v>
      </c>
      <c r="Q9" s="187"/>
      <c r="R9" s="30" t="s">
        <v>525</v>
      </c>
      <c r="S9" s="187"/>
      <c r="T9" s="30" t="s">
        <v>525</v>
      </c>
      <c r="U9" s="187"/>
      <c r="V9" s="30" t="s">
        <v>525</v>
      </c>
      <c r="W9" s="187"/>
      <c r="X9" s="31" t="s">
        <v>216</v>
      </c>
      <c r="Y9" s="122"/>
      <c r="Z9" s="26"/>
    </row>
    <row r="10" spans="1:31" s="12" customFormat="1" ht="27.75" customHeight="1">
      <c r="A10" s="25">
        <v>1000</v>
      </c>
      <c r="B10" s="25"/>
      <c r="C10" s="29" t="s">
        <v>758</v>
      </c>
      <c r="D10" s="14"/>
      <c r="E10" s="1065"/>
      <c r="F10" s="1066"/>
      <c r="G10" s="1066"/>
      <c r="H10" s="1066"/>
      <c r="I10" s="1066"/>
      <c r="J10" s="1066"/>
      <c r="K10" s="32" t="s">
        <v>524</v>
      </c>
      <c r="L10" s="32" t="s">
        <v>504</v>
      </c>
      <c r="M10" s="32" t="s">
        <v>4</v>
      </c>
      <c r="N10" s="22"/>
      <c r="O10" s="33"/>
      <c r="P10" s="28"/>
      <c r="Q10" s="33"/>
      <c r="R10" s="28"/>
      <c r="S10" s="33"/>
      <c r="T10" s="28"/>
      <c r="U10" s="33"/>
      <c r="V10" s="28"/>
      <c r="W10" s="33"/>
      <c r="X10" s="34"/>
      <c r="Y10" s="15"/>
      <c r="Z10" s="26"/>
      <c r="AC10" s="747" t="s">
        <v>54</v>
      </c>
      <c r="AD10" s="748" t="s">
        <v>55</v>
      </c>
      <c r="AE10" s="749" t="s">
        <v>56</v>
      </c>
    </row>
    <row r="11" spans="1:31" s="12" customFormat="1" ht="15" customHeight="1">
      <c r="A11" s="25"/>
      <c r="B11" s="25"/>
      <c r="C11" s="35" t="s">
        <v>520</v>
      </c>
      <c r="D11" s="198" t="s">
        <v>62</v>
      </c>
      <c r="E11" s="1090"/>
      <c r="F11" s="1064"/>
      <c r="G11" s="1064"/>
      <c r="H11" s="1064"/>
      <c r="I11" s="1064"/>
      <c r="J11" s="1064"/>
      <c r="K11" s="37"/>
      <c r="L11" s="36"/>
      <c r="M11" s="14"/>
      <c r="N11" s="38"/>
      <c r="O11" s="33"/>
      <c r="P11" s="38"/>
      <c r="Q11" s="33"/>
      <c r="R11" s="38"/>
      <c r="S11" s="33"/>
      <c r="T11" s="38"/>
      <c r="U11" s="33"/>
      <c r="V11" s="38"/>
      <c r="W11" s="33"/>
      <c r="X11" s="34"/>
      <c r="Y11" s="15"/>
      <c r="Z11" s="26"/>
      <c r="AB11" s="39"/>
      <c r="AC11" s="750"/>
      <c r="AD11" s="751"/>
      <c r="AE11" s="752"/>
    </row>
    <row r="12" spans="1:31" ht="15" customHeight="1">
      <c r="C12" s="53">
        <f t="shared" ref="C12:C17" si="0">N12+P12+R12+T12+V12</f>
        <v>0</v>
      </c>
      <c r="D12" s="40"/>
      <c r="E12" s="1081" t="s">
        <v>63</v>
      </c>
      <c r="F12" s="1082"/>
      <c r="G12" s="1082"/>
      <c r="H12" s="1082"/>
      <c r="I12" s="1082"/>
      <c r="J12" s="1082"/>
      <c r="K12" s="41">
        <v>0</v>
      </c>
      <c r="L12" s="880">
        <f t="shared" ref="L12:L17" si="1">VLOOKUP(E12,Leave_Benefits,2,0)</f>
        <v>0</v>
      </c>
      <c r="M12" s="40">
        <f t="shared" ref="M12:M17" si="2">VLOOKUP(E12,Leave_Benefits,4,0)</f>
        <v>0</v>
      </c>
      <c r="N12" s="162">
        <v>0</v>
      </c>
      <c r="O12" s="84">
        <f t="shared" ref="O12:O17" si="3">K12*(1+L12)*(N12)</f>
        <v>0</v>
      </c>
      <c r="P12" s="162">
        <v>0</v>
      </c>
      <c r="Q12" s="84">
        <f t="shared" ref="Q12:Q17" si="4">K12*(1+L12)*(P12)*M12</f>
        <v>0</v>
      </c>
      <c r="R12" s="162">
        <v>0</v>
      </c>
      <c r="S12" s="84">
        <f t="shared" ref="S12:S17" si="5">K12*(1+L12)*(R12)*(M12^2)</f>
        <v>0</v>
      </c>
      <c r="T12" s="162">
        <v>0</v>
      </c>
      <c r="U12" s="84">
        <f t="shared" ref="U12:U17" si="6">K12*(1+L12)*(T12)*(M12^3)</f>
        <v>0</v>
      </c>
      <c r="V12" s="162">
        <v>0</v>
      </c>
      <c r="W12" s="84">
        <f t="shared" ref="W12:W17" si="7">K12*(1+L12)*(V12)*(M12^4)</f>
        <v>0</v>
      </c>
      <c r="X12" s="43">
        <f t="shared" ref="X12:X17" si="8">O12+Q12+S12+U12+W12</f>
        <v>0</v>
      </c>
      <c r="Y12" s="44"/>
      <c r="Z12" s="26"/>
      <c r="AC12" s="755"/>
      <c r="AD12" s="756"/>
      <c r="AE12" s="757">
        <f>AC12*AD12</f>
        <v>0</v>
      </c>
    </row>
    <row r="13" spans="1:31" ht="15" customHeight="1">
      <c r="C13" s="53">
        <f t="shared" si="0"/>
        <v>0</v>
      </c>
      <c r="D13" s="40"/>
      <c r="E13" s="1082" t="s">
        <v>63</v>
      </c>
      <c r="F13" s="1082"/>
      <c r="G13" s="1082"/>
      <c r="H13" s="1082"/>
      <c r="I13" s="1082"/>
      <c r="J13" s="1082"/>
      <c r="K13" s="41">
        <v>0</v>
      </c>
      <c r="L13" s="880">
        <f t="shared" si="1"/>
        <v>0</v>
      </c>
      <c r="M13" s="40">
        <f t="shared" si="2"/>
        <v>0</v>
      </c>
      <c r="N13" s="162">
        <v>0</v>
      </c>
      <c r="O13" s="84">
        <f t="shared" si="3"/>
        <v>0</v>
      </c>
      <c r="P13" s="162">
        <v>0</v>
      </c>
      <c r="Q13" s="84">
        <f t="shared" si="4"/>
        <v>0</v>
      </c>
      <c r="R13" s="162">
        <v>0</v>
      </c>
      <c r="S13" s="84">
        <f t="shared" si="5"/>
        <v>0</v>
      </c>
      <c r="T13" s="162">
        <v>0</v>
      </c>
      <c r="U13" s="84">
        <f t="shared" si="6"/>
        <v>0</v>
      </c>
      <c r="V13" s="162">
        <v>0</v>
      </c>
      <c r="W13" s="84">
        <f t="shared" si="7"/>
        <v>0</v>
      </c>
      <c r="X13" s="43">
        <f t="shared" si="8"/>
        <v>0</v>
      </c>
      <c r="Y13" s="44"/>
      <c r="Z13" s="26"/>
      <c r="AC13" s="755"/>
      <c r="AD13" s="756"/>
      <c r="AE13" s="757">
        <f t="shared" ref="AE13:AE39" si="9">AC13*AD13</f>
        <v>0</v>
      </c>
    </row>
    <row r="14" spans="1:31" ht="15" customHeight="1">
      <c r="C14" s="53">
        <f t="shared" si="0"/>
        <v>0</v>
      </c>
      <c r="D14" s="40"/>
      <c r="E14" s="1081" t="s">
        <v>63</v>
      </c>
      <c r="F14" s="1082"/>
      <c r="G14" s="1082"/>
      <c r="H14" s="1082"/>
      <c r="I14" s="1082"/>
      <c r="J14" s="1082"/>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44"/>
      <c r="Z14" s="26"/>
      <c r="AC14" s="755"/>
      <c r="AD14" s="756"/>
      <c r="AE14" s="757">
        <f t="shared" si="9"/>
        <v>0</v>
      </c>
    </row>
    <row r="15" spans="1:31" ht="15" customHeight="1">
      <c r="C15" s="53">
        <f t="shared" si="0"/>
        <v>0</v>
      </c>
      <c r="D15" s="40"/>
      <c r="E15" s="1082" t="s">
        <v>63</v>
      </c>
      <c r="F15" s="1082"/>
      <c r="G15" s="1082"/>
      <c r="H15" s="1082"/>
      <c r="I15" s="1082"/>
      <c r="J15" s="1082"/>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44"/>
      <c r="Z15" s="26"/>
      <c r="AC15" s="755"/>
      <c r="AD15" s="756"/>
      <c r="AE15" s="757">
        <f t="shared" si="9"/>
        <v>0</v>
      </c>
    </row>
    <row r="16" spans="1:31" ht="15" customHeight="1">
      <c r="C16" s="53">
        <f t="shared" si="0"/>
        <v>0</v>
      </c>
      <c r="D16" s="40"/>
      <c r="E16" s="1081" t="s">
        <v>63</v>
      </c>
      <c r="F16" s="1082"/>
      <c r="G16" s="1082"/>
      <c r="H16" s="1082"/>
      <c r="I16" s="1082"/>
      <c r="J16" s="1082"/>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44"/>
      <c r="Z16" s="26"/>
      <c r="AC16" s="755"/>
      <c r="AD16" s="756"/>
      <c r="AE16" s="757">
        <f t="shared" si="9"/>
        <v>0</v>
      </c>
    </row>
    <row r="17" spans="1:31" ht="16.5" customHeight="1">
      <c r="C17" s="53">
        <f t="shared" si="0"/>
        <v>0</v>
      </c>
      <c r="D17" s="40"/>
      <c r="E17" s="1082" t="s">
        <v>63</v>
      </c>
      <c r="F17" s="1082"/>
      <c r="G17" s="1082"/>
      <c r="H17" s="1082"/>
      <c r="I17" s="1082"/>
      <c r="J17" s="1082"/>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44"/>
      <c r="Z17" s="26"/>
      <c r="AC17" s="755"/>
      <c r="AD17" s="756"/>
      <c r="AE17" s="757">
        <f t="shared" si="9"/>
        <v>0</v>
      </c>
    </row>
    <row r="18" spans="1:31" s="12" customFormat="1" ht="15" customHeight="1">
      <c r="A18" s="25"/>
      <c r="B18" s="25"/>
      <c r="C18" s="66"/>
      <c r="D18" s="281"/>
      <c r="E18" s="1058"/>
      <c r="F18" s="1058"/>
      <c r="G18" s="1058"/>
      <c r="H18" s="1058"/>
      <c r="I18" s="1058"/>
      <c r="J18" s="979" t="s">
        <v>199</v>
      </c>
      <c r="K18" s="980"/>
      <c r="L18" s="980"/>
      <c r="M18" s="1069"/>
      <c r="N18" s="732"/>
      <c r="O18" s="731">
        <f>SUM(ROUNDUP(SUM(O12:O17),0))</f>
        <v>0</v>
      </c>
      <c r="P18" s="732"/>
      <c r="Q18" s="731">
        <f>SUM(ROUNDUP(SUM(Q12:Q17),0))</f>
        <v>0</v>
      </c>
      <c r="R18" s="732"/>
      <c r="S18" s="731">
        <f>SUM(ROUNDUP(SUM(S12:S17),0))</f>
        <v>0</v>
      </c>
      <c r="T18" s="732"/>
      <c r="U18" s="731">
        <f>SUM(ROUNDUP(SUM(U12:U17),0))</f>
        <v>0</v>
      </c>
      <c r="V18" s="732"/>
      <c r="W18" s="731">
        <f>SUM(ROUNDUP(SUM(W12:W17),0))</f>
        <v>0</v>
      </c>
      <c r="X18" s="733">
        <f>SUM(ROUNDUP(SUM(X12:X17),0))</f>
        <v>0</v>
      </c>
      <c r="Y18" s="15"/>
      <c r="Z18" s="203">
        <f>SUM(O18+Q18+S18+U18+W18)</f>
        <v>0</v>
      </c>
      <c r="AC18" s="753"/>
      <c r="AD18" s="105"/>
      <c r="AE18" s="752"/>
    </row>
    <row r="19" spans="1:31" s="12" customFormat="1" ht="6.75" customHeight="1">
      <c r="A19" s="25"/>
      <c r="B19" s="25"/>
      <c r="C19" s="66"/>
      <c r="D19" s="281"/>
      <c r="E19" s="1058"/>
      <c r="F19" s="972"/>
      <c r="G19" s="972"/>
      <c r="H19" s="972"/>
      <c r="I19" s="972"/>
      <c r="J19" s="972"/>
      <c r="K19" s="972"/>
      <c r="L19" s="972"/>
      <c r="M19" s="972"/>
      <c r="N19" s="147"/>
      <c r="O19" s="67"/>
      <c r="P19" s="147"/>
      <c r="Q19" s="67"/>
      <c r="R19" s="147"/>
      <c r="S19" s="67"/>
      <c r="T19" s="147"/>
      <c r="U19" s="67"/>
      <c r="V19" s="147"/>
      <c r="W19" s="67"/>
      <c r="X19" s="62"/>
      <c r="Y19" s="15"/>
      <c r="Z19" s="138"/>
      <c r="AC19" s="750"/>
      <c r="AD19" s="754"/>
      <c r="AE19" s="752"/>
    </row>
    <row r="20" spans="1:31" s="12" customFormat="1" ht="15" customHeight="1">
      <c r="A20" s="25">
        <v>1000</v>
      </c>
      <c r="B20" s="25"/>
      <c r="C20" s="27" t="s">
        <v>759</v>
      </c>
      <c r="D20" s="282"/>
      <c r="E20" s="1068"/>
      <c r="F20" s="972"/>
      <c r="G20" s="972"/>
      <c r="H20" s="972"/>
      <c r="I20" s="972"/>
      <c r="J20" s="972"/>
      <c r="K20" s="972"/>
      <c r="L20" s="972"/>
      <c r="M20" s="972"/>
      <c r="N20" s="46"/>
      <c r="O20" s="68"/>
      <c r="P20" s="46"/>
      <c r="Q20" s="47"/>
      <c r="R20" s="46"/>
      <c r="S20" s="47"/>
      <c r="T20" s="46"/>
      <c r="U20" s="47"/>
      <c r="V20" s="46"/>
      <c r="W20" s="47"/>
      <c r="X20" s="48"/>
      <c r="Y20" s="15"/>
      <c r="Z20" s="26"/>
      <c r="AC20" s="750"/>
      <c r="AD20" s="754"/>
      <c r="AE20" s="752"/>
    </row>
    <row r="21" spans="1:31" s="12" customFormat="1" ht="15" customHeight="1">
      <c r="A21" s="25"/>
      <c r="B21" s="25"/>
      <c r="C21" s="49" t="s">
        <v>520</v>
      </c>
      <c r="D21" s="40"/>
      <c r="E21" s="1067"/>
      <c r="F21" s="970"/>
      <c r="G21" s="970"/>
      <c r="H21" s="970"/>
      <c r="I21" s="970"/>
      <c r="J21" s="970"/>
      <c r="K21" s="134"/>
      <c r="L21" s="36"/>
      <c r="M21" s="14"/>
      <c r="N21" s="46"/>
      <c r="O21" s="68"/>
      <c r="P21" s="46"/>
      <c r="Q21" s="47"/>
      <c r="R21" s="46"/>
      <c r="S21" s="47"/>
      <c r="T21" s="46"/>
      <c r="U21" s="47"/>
      <c r="V21" s="46"/>
      <c r="W21" s="47"/>
      <c r="X21" s="48"/>
      <c r="Y21" s="15"/>
      <c r="Z21" s="26"/>
      <c r="AC21" s="750"/>
      <c r="AD21" s="754"/>
      <c r="AE21" s="752"/>
    </row>
    <row r="22" spans="1:31" s="12" customFormat="1" ht="15" customHeight="1">
      <c r="A22" s="25"/>
      <c r="B22" s="25"/>
      <c r="C22" s="51">
        <f t="shared" ref="C22:C29" si="10">N22+P22+R22+T22+V22</f>
        <v>0</v>
      </c>
      <c r="D22" s="40"/>
      <c r="E22" s="954" t="s">
        <v>63</v>
      </c>
      <c r="F22" s="955"/>
      <c r="G22" s="955"/>
      <c r="H22" s="955"/>
      <c r="I22" s="955"/>
      <c r="J22" s="955"/>
      <c r="K22" s="41">
        <v>0</v>
      </c>
      <c r="L22" s="881">
        <f t="shared" ref="L22:L29" si="11">VLOOKUP(E22,Leave_Benefits,2,0)</f>
        <v>0</v>
      </c>
      <c r="M22" s="83">
        <f t="shared" ref="M22:M29" si="12">VLOOKUP(E22,Leave_Benefits,4,0)</f>
        <v>0</v>
      </c>
      <c r="N22" s="162">
        <v>0</v>
      </c>
      <c r="O22" s="84">
        <f>K22*(1+L22)*(N22)</f>
        <v>0</v>
      </c>
      <c r="P22" s="162">
        <v>0</v>
      </c>
      <c r="Q22" s="84">
        <f>K22*(1+L22)*(P22)*M22</f>
        <v>0</v>
      </c>
      <c r="R22" s="162">
        <v>0</v>
      </c>
      <c r="S22" s="84">
        <f>K22*(1+L22)*(R22)*(M22^2)</f>
        <v>0</v>
      </c>
      <c r="T22" s="162">
        <v>0</v>
      </c>
      <c r="U22" s="84">
        <f>K22*(1+L22)*(T22)*(M22^3)</f>
        <v>0</v>
      </c>
      <c r="V22" s="162">
        <v>0</v>
      </c>
      <c r="W22" s="84">
        <f>K22*(1+L22)*(V22)*(M22^4)</f>
        <v>0</v>
      </c>
      <c r="X22" s="43">
        <f t="shared" ref="X22:X29" si="13">O22+Q22+S22+U22+W22</f>
        <v>0</v>
      </c>
      <c r="Y22" s="15"/>
      <c r="Z22" s="26"/>
      <c r="AC22" s="750"/>
      <c r="AD22" s="754"/>
      <c r="AE22" s="752"/>
    </row>
    <row r="23" spans="1:31" s="12" customFormat="1" ht="15" customHeight="1">
      <c r="A23" s="25"/>
      <c r="B23" s="25"/>
      <c r="C23" s="53">
        <f t="shared" si="10"/>
        <v>0</v>
      </c>
      <c r="D23" s="40"/>
      <c r="E23" s="954" t="s">
        <v>63</v>
      </c>
      <c r="F23" s="955"/>
      <c r="G23" s="955"/>
      <c r="H23" s="955"/>
      <c r="I23" s="955"/>
      <c r="J23" s="955"/>
      <c r="K23" s="41">
        <v>0</v>
      </c>
      <c r="L23" s="881">
        <f t="shared" si="11"/>
        <v>0</v>
      </c>
      <c r="M23" s="83">
        <f t="shared" si="12"/>
        <v>0</v>
      </c>
      <c r="N23" s="162">
        <v>0</v>
      </c>
      <c r="O23" s="84">
        <f t="shared" ref="O23:O29" si="14">K23*(1+L23)*(N23)</f>
        <v>0</v>
      </c>
      <c r="P23" s="162">
        <v>0</v>
      </c>
      <c r="Q23" s="84">
        <f>K23*(1+L23)*(P23)*M23</f>
        <v>0</v>
      </c>
      <c r="R23" s="162">
        <v>0</v>
      </c>
      <c r="S23" s="84">
        <f>K23*(1+L23)*(R23)*(M23^2)</f>
        <v>0</v>
      </c>
      <c r="T23" s="162">
        <v>0</v>
      </c>
      <c r="U23" s="84">
        <f>K23*(1+L23)*(T23)*(M23^3)</f>
        <v>0</v>
      </c>
      <c r="V23" s="162">
        <v>0</v>
      </c>
      <c r="W23" s="84">
        <f>K23*(1+L23)*(V23)*(M23^4)</f>
        <v>0</v>
      </c>
      <c r="X23" s="43">
        <f t="shared" si="13"/>
        <v>0</v>
      </c>
      <c r="Y23" s="15"/>
      <c r="Z23" s="26"/>
      <c r="AC23" s="758"/>
      <c r="AD23" s="759"/>
      <c r="AE23" s="757">
        <f t="shared" si="9"/>
        <v>0</v>
      </c>
    </row>
    <row r="24" spans="1:31" s="12" customFormat="1" ht="15" customHeight="1">
      <c r="A24" s="25"/>
      <c r="B24" s="25"/>
      <c r="C24" s="53">
        <f t="shared" si="10"/>
        <v>0</v>
      </c>
      <c r="D24" s="40"/>
      <c r="E24" s="954" t="s">
        <v>63</v>
      </c>
      <c r="F24" s="955"/>
      <c r="G24" s="955"/>
      <c r="H24" s="955"/>
      <c r="I24" s="955"/>
      <c r="J24" s="955"/>
      <c r="K24" s="41">
        <v>0</v>
      </c>
      <c r="L24" s="881">
        <f t="shared" si="11"/>
        <v>0</v>
      </c>
      <c r="M24" s="83">
        <f t="shared" si="12"/>
        <v>0</v>
      </c>
      <c r="N24" s="162">
        <v>0</v>
      </c>
      <c r="O24" s="84">
        <f t="shared" si="14"/>
        <v>0</v>
      </c>
      <c r="P24" s="162">
        <v>0</v>
      </c>
      <c r="Q24" s="84">
        <f t="shared" ref="Q24:Q29" si="15">K24*(1+L24)*(P24)*M24</f>
        <v>0</v>
      </c>
      <c r="R24" s="162">
        <v>0</v>
      </c>
      <c r="S24" s="84">
        <f t="shared" ref="S24:S29" si="16">K24*(1+L24)*(R24)*(M24^2)</f>
        <v>0</v>
      </c>
      <c r="T24" s="162">
        <v>0</v>
      </c>
      <c r="U24" s="84">
        <f t="shared" ref="U24:U29" si="17">K24*(1+L24)*(T24)*(M24^3)</f>
        <v>0</v>
      </c>
      <c r="V24" s="162">
        <v>0</v>
      </c>
      <c r="W24" s="84">
        <f t="shared" ref="W24:W29" si="18">K24*(1+L24)*(V24)*(M24^4)</f>
        <v>0</v>
      </c>
      <c r="X24" s="43">
        <f t="shared" si="13"/>
        <v>0</v>
      </c>
      <c r="Y24" s="15"/>
      <c r="Z24" s="26"/>
      <c r="AC24" s="758"/>
      <c r="AD24" s="759"/>
      <c r="AE24" s="757">
        <f t="shared" si="9"/>
        <v>0</v>
      </c>
    </row>
    <row r="25" spans="1:31" s="12" customFormat="1" ht="15" customHeight="1">
      <c r="A25" s="25"/>
      <c r="B25" s="25"/>
      <c r="C25" s="53">
        <f t="shared" si="10"/>
        <v>0</v>
      </c>
      <c r="D25" s="40"/>
      <c r="E25" s="954" t="s">
        <v>63</v>
      </c>
      <c r="F25" s="955"/>
      <c r="G25" s="955"/>
      <c r="H25" s="955"/>
      <c r="I25" s="955"/>
      <c r="J25" s="955"/>
      <c r="K25" s="41">
        <v>0</v>
      </c>
      <c r="L25" s="881">
        <f t="shared" si="11"/>
        <v>0</v>
      </c>
      <c r="M25" s="83">
        <f t="shared" si="12"/>
        <v>0</v>
      </c>
      <c r="N25" s="162">
        <v>0</v>
      </c>
      <c r="O25" s="84">
        <f t="shared" si="14"/>
        <v>0</v>
      </c>
      <c r="P25" s="162">
        <v>0</v>
      </c>
      <c r="Q25" s="84">
        <f t="shared" si="15"/>
        <v>0</v>
      </c>
      <c r="R25" s="162">
        <v>0</v>
      </c>
      <c r="S25" s="84">
        <f t="shared" si="16"/>
        <v>0</v>
      </c>
      <c r="T25" s="162">
        <v>0</v>
      </c>
      <c r="U25" s="84">
        <f t="shared" si="17"/>
        <v>0</v>
      </c>
      <c r="V25" s="162">
        <v>0</v>
      </c>
      <c r="W25" s="84">
        <f t="shared" si="18"/>
        <v>0</v>
      </c>
      <c r="X25" s="43">
        <f t="shared" si="13"/>
        <v>0</v>
      </c>
      <c r="Y25" s="15"/>
      <c r="Z25" s="26"/>
      <c r="AC25" s="758"/>
      <c r="AD25" s="759"/>
      <c r="AE25" s="757">
        <f t="shared" si="9"/>
        <v>0</v>
      </c>
    </row>
    <row r="26" spans="1:31" ht="15" customHeight="1">
      <c r="C26" s="53">
        <f t="shared" si="10"/>
        <v>0</v>
      </c>
      <c r="D26" s="40"/>
      <c r="E26" s="954" t="s">
        <v>63</v>
      </c>
      <c r="F26" s="955"/>
      <c r="G26" s="955"/>
      <c r="H26" s="955"/>
      <c r="I26" s="955"/>
      <c r="J26" s="955"/>
      <c r="K26" s="41">
        <v>0</v>
      </c>
      <c r="L26" s="881">
        <f t="shared" si="11"/>
        <v>0</v>
      </c>
      <c r="M26" s="83">
        <f t="shared" si="12"/>
        <v>0</v>
      </c>
      <c r="N26" s="162">
        <v>0</v>
      </c>
      <c r="O26" s="84">
        <f t="shared" si="14"/>
        <v>0</v>
      </c>
      <c r="P26" s="162">
        <v>0</v>
      </c>
      <c r="Q26" s="84">
        <f t="shared" si="15"/>
        <v>0</v>
      </c>
      <c r="R26" s="162">
        <v>0</v>
      </c>
      <c r="S26" s="84">
        <f t="shared" si="16"/>
        <v>0</v>
      </c>
      <c r="T26" s="162">
        <v>0</v>
      </c>
      <c r="U26" s="84">
        <f t="shared" si="17"/>
        <v>0</v>
      </c>
      <c r="V26" s="162">
        <v>0</v>
      </c>
      <c r="W26" s="84">
        <f t="shared" si="18"/>
        <v>0</v>
      </c>
      <c r="X26" s="43">
        <f t="shared" si="13"/>
        <v>0</v>
      </c>
      <c r="Y26" s="44"/>
      <c r="Z26" s="26"/>
      <c r="AC26" s="758"/>
      <c r="AD26" s="759"/>
      <c r="AE26" s="757">
        <f t="shared" si="9"/>
        <v>0</v>
      </c>
    </row>
    <row r="27" spans="1:31" ht="15" customHeight="1">
      <c r="C27" s="53">
        <f t="shared" si="10"/>
        <v>0</v>
      </c>
      <c r="D27" s="40"/>
      <c r="E27" s="954" t="s">
        <v>63</v>
      </c>
      <c r="F27" s="955"/>
      <c r="G27" s="955"/>
      <c r="H27" s="955"/>
      <c r="I27" s="955"/>
      <c r="J27" s="955"/>
      <c r="K27" s="41">
        <v>0</v>
      </c>
      <c r="L27" s="881">
        <f t="shared" si="11"/>
        <v>0</v>
      </c>
      <c r="M27" s="83">
        <f t="shared" si="12"/>
        <v>0</v>
      </c>
      <c r="N27" s="162">
        <v>0</v>
      </c>
      <c r="O27" s="84">
        <f t="shared" si="14"/>
        <v>0</v>
      </c>
      <c r="P27" s="162">
        <v>0</v>
      </c>
      <c r="Q27" s="84">
        <f t="shared" si="15"/>
        <v>0</v>
      </c>
      <c r="R27" s="162">
        <v>0</v>
      </c>
      <c r="S27" s="84">
        <f t="shared" si="16"/>
        <v>0</v>
      </c>
      <c r="T27" s="162">
        <v>0</v>
      </c>
      <c r="U27" s="84">
        <f t="shared" si="17"/>
        <v>0</v>
      </c>
      <c r="V27" s="162">
        <v>0</v>
      </c>
      <c r="W27" s="84">
        <f t="shared" si="18"/>
        <v>0</v>
      </c>
      <c r="X27" s="43">
        <f t="shared" si="13"/>
        <v>0</v>
      </c>
      <c r="Y27" s="44"/>
      <c r="Z27" s="26"/>
      <c r="AC27" s="755"/>
      <c r="AD27" s="756"/>
      <c r="AE27" s="757">
        <f t="shared" si="9"/>
        <v>0</v>
      </c>
    </row>
    <row r="28" spans="1:31" ht="15" customHeight="1">
      <c r="C28" s="53">
        <f t="shared" si="10"/>
        <v>0</v>
      </c>
      <c r="D28" s="40"/>
      <c r="E28" s="954" t="s">
        <v>63</v>
      </c>
      <c r="F28" s="955"/>
      <c r="G28" s="955"/>
      <c r="H28" s="955"/>
      <c r="I28" s="955"/>
      <c r="J28" s="955"/>
      <c r="K28" s="41">
        <v>0</v>
      </c>
      <c r="L28" s="881">
        <f t="shared" si="11"/>
        <v>0</v>
      </c>
      <c r="M28" s="83">
        <f t="shared" si="12"/>
        <v>0</v>
      </c>
      <c r="N28" s="162">
        <v>0</v>
      </c>
      <c r="O28" s="84">
        <f t="shared" si="14"/>
        <v>0</v>
      </c>
      <c r="P28" s="162">
        <v>0</v>
      </c>
      <c r="Q28" s="84">
        <f t="shared" si="15"/>
        <v>0</v>
      </c>
      <c r="R28" s="162">
        <v>0</v>
      </c>
      <c r="S28" s="84">
        <f t="shared" si="16"/>
        <v>0</v>
      </c>
      <c r="T28" s="162">
        <v>0</v>
      </c>
      <c r="U28" s="84">
        <f t="shared" si="17"/>
        <v>0</v>
      </c>
      <c r="V28" s="162">
        <v>0</v>
      </c>
      <c r="W28" s="84">
        <f t="shared" si="18"/>
        <v>0</v>
      </c>
      <c r="X28" s="43">
        <f t="shared" si="13"/>
        <v>0</v>
      </c>
      <c r="Y28" s="44"/>
      <c r="Z28" s="26"/>
      <c r="AC28" s="755"/>
      <c r="AD28" s="756"/>
      <c r="AE28" s="757">
        <f t="shared" si="9"/>
        <v>0</v>
      </c>
    </row>
    <row r="29" spans="1:31" ht="15" customHeight="1">
      <c r="C29" s="53">
        <f t="shared" si="10"/>
        <v>0</v>
      </c>
      <c r="D29" s="52"/>
      <c r="E29" s="954" t="s">
        <v>63</v>
      </c>
      <c r="F29" s="955"/>
      <c r="G29" s="955"/>
      <c r="H29" s="955"/>
      <c r="I29" s="955"/>
      <c r="J29" s="955"/>
      <c r="K29" s="41">
        <v>0</v>
      </c>
      <c r="L29" s="881">
        <f t="shared" si="11"/>
        <v>0</v>
      </c>
      <c r="M29" s="83">
        <f t="shared" si="12"/>
        <v>0</v>
      </c>
      <c r="N29" s="162">
        <v>0</v>
      </c>
      <c r="O29" s="84">
        <f t="shared" si="14"/>
        <v>0</v>
      </c>
      <c r="P29" s="162">
        <v>0</v>
      </c>
      <c r="Q29" s="84">
        <f t="shared" si="15"/>
        <v>0</v>
      </c>
      <c r="R29" s="162">
        <v>0</v>
      </c>
      <c r="S29" s="84">
        <f t="shared" si="16"/>
        <v>0</v>
      </c>
      <c r="T29" s="162">
        <v>0</v>
      </c>
      <c r="U29" s="84">
        <f t="shared" si="17"/>
        <v>0</v>
      </c>
      <c r="V29" s="162">
        <v>0</v>
      </c>
      <c r="W29" s="84">
        <f t="shared" si="18"/>
        <v>0</v>
      </c>
      <c r="X29" s="43">
        <f t="shared" si="13"/>
        <v>0</v>
      </c>
      <c r="Y29" s="44"/>
      <c r="Z29" s="26"/>
      <c r="AC29" s="755"/>
      <c r="AD29" s="756"/>
      <c r="AE29" s="757">
        <f t="shared" si="9"/>
        <v>0</v>
      </c>
    </row>
    <row r="30" spans="1:31" ht="17.100000000000001" customHeight="1">
      <c r="C30" s="82"/>
      <c r="D30" s="40"/>
      <c r="E30" s="994"/>
      <c r="F30" s="994"/>
      <c r="G30" s="994"/>
      <c r="H30" s="994"/>
      <c r="I30" s="994"/>
      <c r="J30" s="948"/>
      <c r="K30" s="83"/>
      <c r="L30" s="83"/>
      <c r="M30" s="40"/>
      <c r="N30" s="90"/>
      <c r="O30" s="104"/>
      <c r="P30" s="82"/>
      <c r="Q30" s="104"/>
      <c r="R30" s="82"/>
      <c r="S30" s="104"/>
      <c r="T30" s="82"/>
      <c r="U30" s="104"/>
      <c r="V30" s="82"/>
      <c r="W30" s="104"/>
      <c r="X30" s="105"/>
      <c r="Z30" s="82"/>
      <c r="AA30" s="82"/>
      <c r="AC30" s="755"/>
      <c r="AD30" s="756"/>
      <c r="AE30" s="757">
        <f t="shared" si="9"/>
        <v>0</v>
      </c>
    </row>
    <row r="31" spans="1:31" ht="15" customHeight="1">
      <c r="A31" s="25">
        <v>1000</v>
      </c>
      <c r="C31" s="199" t="s">
        <v>760</v>
      </c>
      <c r="D31" s="40"/>
      <c r="E31" s="956"/>
      <c r="F31" s="956"/>
      <c r="G31" s="956"/>
      <c r="H31" s="956"/>
      <c r="I31" s="956"/>
      <c r="J31" s="948"/>
      <c r="K31" s="83"/>
      <c r="L31" s="83"/>
      <c r="M31" s="40"/>
      <c r="N31" s="60"/>
      <c r="O31" s="175"/>
      <c r="P31" s="60"/>
      <c r="Q31" s="175"/>
      <c r="R31" s="60"/>
      <c r="S31" s="175"/>
      <c r="T31" s="60"/>
      <c r="U31" s="175"/>
      <c r="V31" s="60"/>
      <c r="W31" s="175"/>
      <c r="X31" s="62"/>
      <c r="Y31" s="44"/>
      <c r="Z31" s="26"/>
      <c r="AC31" s="753"/>
      <c r="AD31" s="105"/>
      <c r="AE31" s="752"/>
    </row>
    <row r="32" spans="1:31" ht="15" customHeight="1">
      <c r="C32" s="135" t="s">
        <v>514</v>
      </c>
      <c r="D32" s="40"/>
      <c r="E32" s="1059"/>
      <c r="F32" s="1059"/>
      <c r="G32" s="1059"/>
      <c r="H32" s="1059"/>
      <c r="I32" s="1059"/>
      <c r="J32" s="970"/>
      <c r="K32" s="83"/>
      <c r="L32" s="83"/>
      <c r="M32" s="40"/>
      <c r="N32" s="60"/>
      <c r="O32" s="175"/>
      <c r="P32" s="60"/>
      <c r="Q32" s="175"/>
      <c r="R32" s="60"/>
      <c r="S32" s="175"/>
      <c r="T32" s="60"/>
      <c r="U32" s="175"/>
      <c r="V32" s="60"/>
      <c r="W32" s="175"/>
      <c r="X32" s="62"/>
      <c r="Y32" s="44"/>
      <c r="Z32" s="26"/>
      <c r="AC32" s="753"/>
      <c r="AD32" s="105"/>
      <c r="AE32" s="752"/>
    </row>
    <row r="33" spans="1:31" ht="15" customHeight="1">
      <c r="C33" s="135">
        <v>1</v>
      </c>
      <c r="D33" s="52"/>
      <c r="E33" s="957" t="s">
        <v>63</v>
      </c>
      <c r="F33" s="955"/>
      <c r="G33" s="955"/>
      <c r="H33" s="955"/>
      <c r="I33" s="955"/>
      <c r="J33" s="955"/>
      <c r="K33" s="54">
        <v>0</v>
      </c>
      <c r="L33" s="882">
        <f t="shared" ref="L33:L38" si="19">VLOOKUP(E33,Leave_Benefits,2,0)</f>
        <v>0</v>
      </c>
      <c r="M33" s="40">
        <f t="shared" ref="M33:M38" si="20">VLOOKUP(E33,Leave_Benefits,4,0)</f>
        <v>0</v>
      </c>
      <c r="N33" s="162">
        <v>0</v>
      </c>
      <c r="O33" s="84">
        <f t="shared" ref="O33:O38" si="21">K33*(N33)*(C33)</f>
        <v>0</v>
      </c>
      <c r="P33" s="162">
        <v>0</v>
      </c>
      <c r="Q33" s="84">
        <f t="shared" ref="Q33:Q38" si="22">(K33)*(P33)*(C33)</f>
        <v>0</v>
      </c>
      <c r="R33" s="162">
        <v>0</v>
      </c>
      <c r="S33" s="84">
        <f t="shared" ref="S33:S38" si="23">(K33)*(R33)*(C33)</f>
        <v>0</v>
      </c>
      <c r="T33" s="162">
        <v>0</v>
      </c>
      <c r="U33" s="84">
        <f t="shared" ref="U33:U38" si="24">(K33)*(T33)*(C33)</f>
        <v>0</v>
      </c>
      <c r="V33" s="162">
        <v>0</v>
      </c>
      <c r="W33" s="84">
        <f t="shared" ref="W33:W38" si="25">(K33)*(V33)*(C33)</f>
        <v>0</v>
      </c>
      <c r="X33" s="43">
        <f t="shared" ref="X33:X38" si="26">O33+Q33+S33+U33+W33</f>
        <v>0</v>
      </c>
      <c r="Y33" s="44"/>
      <c r="Z33" s="26"/>
      <c r="AC33" s="753"/>
      <c r="AD33" s="105"/>
      <c r="AE33" s="752"/>
    </row>
    <row r="34" spans="1:31" ht="15" customHeight="1">
      <c r="C34" s="135">
        <v>1</v>
      </c>
      <c r="D34" s="52"/>
      <c r="E34" s="957" t="s">
        <v>63</v>
      </c>
      <c r="F34" s="955"/>
      <c r="G34" s="955"/>
      <c r="H34" s="955"/>
      <c r="I34" s="955"/>
      <c r="J34" s="955"/>
      <c r="K34" s="54">
        <v>0</v>
      </c>
      <c r="L34" s="882">
        <f t="shared" si="19"/>
        <v>0</v>
      </c>
      <c r="M34" s="40">
        <f t="shared" si="20"/>
        <v>0</v>
      </c>
      <c r="N34" s="162">
        <v>0</v>
      </c>
      <c r="O34" s="84">
        <f t="shared" si="21"/>
        <v>0</v>
      </c>
      <c r="P34" s="162">
        <v>0</v>
      </c>
      <c r="Q34" s="84">
        <f t="shared" si="22"/>
        <v>0</v>
      </c>
      <c r="R34" s="162">
        <v>0</v>
      </c>
      <c r="S34" s="84">
        <f t="shared" si="23"/>
        <v>0</v>
      </c>
      <c r="T34" s="162">
        <v>0</v>
      </c>
      <c r="U34" s="84">
        <f t="shared" si="24"/>
        <v>0</v>
      </c>
      <c r="V34" s="162">
        <v>0</v>
      </c>
      <c r="W34" s="84">
        <f t="shared" si="25"/>
        <v>0</v>
      </c>
      <c r="X34" s="43">
        <f t="shared" si="26"/>
        <v>0</v>
      </c>
      <c r="Y34" s="44"/>
      <c r="Z34" s="26"/>
      <c r="AC34" s="755"/>
      <c r="AD34" s="756"/>
      <c r="AE34" s="757">
        <f t="shared" si="9"/>
        <v>0</v>
      </c>
    </row>
    <row r="35" spans="1:31" ht="15" customHeight="1">
      <c r="C35" s="135">
        <v>1</v>
      </c>
      <c r="D35" s="52"/>
      <c r="E35" s="957" t="s">
        <v>63</v>
      </c>
      <c r="F35" s="955"/>
      <c r="G35" s="955"/>
      <c r="H35" s="955"/>
      <c r="I35" s="955"/>
      <c r="J35" s="955"/>
      <c r="K35" s="54">
        <v>0</v>
      </c>
      <c r="L35" s="882">
        <f t="shared" si="19"/>
        <v>0</v>
      </c>
      <c r="M35" s="40">
        <f t="shared" si="20"/>
        <v>0</v>
      </c>
      <c r="N35" s="162">
        <v>0</v>
      </c>
      <c r="O35" s="84">
        <f t="shared" si="21"/>
        <v>0</v>
      </c>
      <c r="P35" s="162">
        <v>0</v>
      </c>
      <c r="Q35" s="84">
        <f t="shared" si="22"/>
        <v>0</v>
      </c>
      <c r="R35" s="162">
        <v>0</v>
      </c>
      <c r="S35" s="84">
        <f t="shared" si="23"/>
        <v>0</v>
      </c>
      <c r="T35" s="162">
        <v>0</v>
      </c>
      <c r="U35" s="84">
        <f t="shared" si="24"/>
        <v>0</v>
      </c>
      <c r="V35" s="162">
        <v>0</v>
      </c>
      <c r="W35" s="84">
        <f t="shared" si="25"/>
        <v>0</v>
      </c>
      <c r="X35" s="43">
        <f t="shared" si="26"/>
        <v>0</v>
      </c>
      <c r="Y35" s="44"/>
      <c r="Z35" s="26"/>
      <c r="AC35" s="755"/>
      <c r="AD35" s="756"/>
      <c r="AE35" s="757">
        <f t="shared" si="9"/>
        <v>0</v>
      </c>
    </row>
    <row r="36" spans="1:31" ht="15" customHeight="1">
      <c r="C36" s="135">
        <v>1</v>
      </c>
      <c r="D36" s="52"/>
      <c r="E36" s="957" t="s">
        <v>63</v>
      </c>
      <c r="F36" s="955"/>
      <c r="G36" s="955"/>
      <c r="H36" s="955"/>
      <c r="I36" s="955"/>
      <c r="J36" s="955"/>
      <c r="K36" s="54">
        <v>0</v>
      </c>
      <c r="L36" s="882">
        <f t="shared" si="19"/>
        <v>0</v>
      </c>
      <c r="M36" s="40">
        <f t="shared" si="20"/>
        <v>0</v>
      </c>
      <c r="N36" s="162">
        <v>0</v>
      </c>
      <c r="O36" s="84">
        <f t="shared" si="21"/>
        <v>0</v>
      </c>
      <c r="P36" s="162">
        <v>0</v>
      </c>
      <c r="Q36" s="84">
        <f t="shared" si="22"/>
        <v>0</v>
      </c>
      <c r="R36" s="162">
        <v>0</v>
      </c>
      <c r="S36" s="84">
        <f t="shared" si="23"/>
        <v>0</v>
      </c>
      <c r="T36" s="162">
        <v>0</v>
      </c>
      <c r="U36" s="84">
        <f t="shared" si="24"/>
        <v>0</v>
      </c>
      <c r="V36" s="162">
        <v>0</v>
      </c>
      <c r="W36" s="84">
        <f t="shared" si="25"/>
        <v>0</v>
      </c>
      <c r="X36" s="43">
        <f t="shared" si="26"/>
        <v>0</v>
      </c>
      <c r="Y36" s="44"/>
      <c r="Z36" s="26"/>
      <c r="AC36" s="755"/>
      <c r="AD36" s="756"/>
      <c r="AE36" s="757">
        <f t="shared" si="9"/>
        <v>0</v>
      </c>
    </row>
    <row r="37" spans="1:31" ht="15" customHeight="1">
      <c r="C37" s="135">
        <v>1</v>
      </c>
      <c r="D37" s="52"/>
      <c r="E37" s="957" t="s">
        <v>63</v>
      </c>
      <c r="F37" s="955"/>
      <c r="G37" s="955"/>
      <c r="H37" s="955"/>
      <c r="I37" s="955"/>
      <c r="J37" s="955"/>
      <c r="K37" s="54">
        <v>0</v>
      </c>
      <c r="L37" s="882">
        <f t="shared" si="19"/>
        <v>0</v>
      </c>
      <c r="M37" s="40">
        <f t="shared" si="20"/>
        <v>0</v>
      </c>
      <c r="N37" s="162">
        <v>0</v>
      </c>
      <c r="O37" s="84">
        <f t="shared" si="21"/>
        <v>0</v>
      </c>
      <c r="P37" s="162">
        <v>0</v>
      </c>
      <c r="Q37" s="84">
        <f t="shared" si="22"/>
        <v>0</v>
      </c>
      <c r="R37" s="162">
        <v>0</v>
      </c>
      <c r="S37" s="84">
        <f t="shared" si="23"/>
        <v>0</v>
      </c>
      <c r="T37" s="162">
        <v>0</v>
      </c>
      <c r="U37" s="84">
        <f t="shared" si="24"/>
        <v>0</v>
      </c>
      <c r="V37" s="162">
        <v>0</v>
      </c>
      <c r="W37" s="84">
        <f t="shared" si="25"/>
        <v>0</v>
      </c>
      <c r="X37" s="43">
        <f t="shared" si="26"/>
        <v>0</v>
      </c>
      <c r="Y37" s="44"/>
      <c r="Z37" s="26"/>
      <c r="AB37" s="55"/>
      <c r="AC37" s="755"/>
      <c r="AD37" s="756"/>
      <c r="AE37" s="757">
        <f t="shared" si="9"/>
        <v>0</v>
      </c>
    </row>
    <row r="38" spans="1:31" ht="15" customHeight="1">
      <c r="C38" s="135">
        <v>1</v>
      </c>
      <c r="D38" s="52"/>
      <c r="E38" s="957" t="s">
        <v>63</v>
      </c>
      <c r="F38" s="955"/>
      <c r="G38" s="955"/>
      <c r="H38" s="955"/>
      <c r="I38" s="955"/>
      <c r="J38" s="955"/>
      <c r="K38" s="54">
        <v>0</v>
      </c>
      <c r="L38" s="882">
        <f t="shared" si="19"/>
        <v>0</v>
      </c>
      <c r="M38" s="40">
        <f t="shared" si="20"/>
        <v>0</v>
      </c>
      <c r="N38" s="162">
        <v>0</v>
      </c>
      <c r="O38" s="84">
        <f t="shared" si="21"/>
        <v>0</v>
      </c>
      <c r="P38" s="162">
        <v>0</v>
      </c>
      <c r="Q38" s="84">
        <f t="shared" si="22"/>
        <v>0</v>
      </c>
      <c r="R38" s="162">
        <v>0</v>
      </c>
      <c r="S38" s="84">
        <f t="shared" si="23"/>
        <v>0</v>
      </c>
      <c r="T38" s="162">
        <v>0</v>
      </c>
      <c r="U38" s="84">
        <f t="shared" si="24"/>
        <v>0</v>
      </c>
      <c r="V38" s="162">
        <v>0</v>
      </c>
      <c r="W38" s="84">
        <f t="shared" si="25"/>
        <v>0</v>
      </c>
      <c r="X38" s="43">
        <f t="shared" si="26"/>
        <v>0</v>
      </c>
      <c r="Y38" s="44"/>
      <c r="Z38" s="26"/>
      <c r="AC38" s="755"/>
      <c r="AD38" s="756"/>
      <c r="AE38" s="757">
        <f t="shared" si="9"/>
        <v>0</v>
      </c>
    </row>
    <row r="39" spans="1:31" ht="15" customHeight="1" thickBot="1">
      <c r="C39" s="56"/>
      <c r="D39" s="52"/>
      <c r="E39" s="956"/>
      <c r="F39" s="956"/>
      <c r="G39" s="956"/>
      <c r="H39" s="956"/>
      <c r="I39" s="956"/>
      <c r="J39" s="979" t="s">
        <v>200</v>
      </c>
      <c r="K39" s="980"/>
      <c r="L39" s="980"/>
      <c r="M39" s="980"/>
      <c r="N39" s="730"/>
      <c r="O39" s="731">
        <f>ROUNDUP(SUM(O22:O38),0)</f>
        <v>0</v>
      </c>
      <c r="P39" s="732"/>
      <c r="Q39" s="731">
        <f>ROUNDUP(SUM(Q22:Q38),0)</f>
        <v>0</v>
      </c>
      <c r="R39" s="732"/>
      <c r="S39" s="731">
        <f>ROUNDUP(SUM(S22:S38),0)</f>
        <v>0</v>
      </c>
      <c r="T39" s="732"/>
      <c r="U39" s="731">
        <f>ROUNDUP(SUM(U22:U38),0)</f>
        <v>0</v>
      </c>
      <c r="V39" s="732"/>
      <c r="W39" s="731">
        <f>ROUNDUP(SUM(W22:W38),0)</f>
        <v>0</v>
      </c>
      <c r="X39" s="733">
        <f>ROUNDUP(SUM(X22:X38),0)</f>
        <v>0</v>
      </c>
      <c r="Y39" s="39"/>
      <c r="Z39" s="203">
        <f>SUM(O39+Q39+S39+U39+W39)</f>
        <v>0</v>
      </c>
      <c r="AC39" s="760"/>
      <c r="AD39" s="761"/>
      <c r="AE39" s="762">
        <f t="shared" si="9"/>
        <v>0</v>
      </c>
    </row>
    <row r="40" spans="1:31" s="55" customFormat="1" ht="15" customHeight="1">
      <c r="A40" s="140"/>
      <c r="B40" s="140"/>
      <c r="C40" s="56"/>
      <c r="D40" s="52"/>
      <c r="E40" s="994"/>
      <c r="F40" s="994"/>
      <c r="G40" s="994"/>
      <c r="H40" s="994"/>
      <c r="I40" s="994"/>
      <c r="J40" s="57"/>
      <c r="K40" s="57"/>
      <c r="L40" s="57"/>
      <c r="M40" s="58"/>
      <c r="N40" s="59"/>
      <c r="O40" s="61"/>
      <c r="P40" s="59"/>
      <c r="Q40" s="61"/>
      <c r="R40" s="59"/>
      <c r="S40" s="61"/>
      <c r="T40" s="60"/>
      <c r="U40" s="61"/>
      <c r="V40" s="59"/>
      <c r="W40" s="61"/>
      <c r="X40" s="62"/>
      <c r="Z40" s="26"/>
    </row>
    <row r="41" spans="1:31" s="12" customFormat="1" ht="15" customHeight="1">
      <c r="A41" s="25"/>
      <c r="B41" s="25"/>
      <c r="C41" s="696"/>
      <c r="D41" s="697"/>
      <c r="E41" s="697"/>
      <c r="F41" s="697"/>
      <c r="G41" s="697"/>
      <c r="H41" s="697"/>
      <c r="I41" s="697"/>
      <c r="J41" s="697"/>
      <c r="K41" s="697"/>
      <c r="L41" s="697"/>
      <c r="M41" s="698" t="s">
        <v>202</v>
      </c>
      <c r="N41" s="966">
        <f>ROUNDUP(SUM(O18,O39),0)</f>
        <v>0</v>
      </c>
      <c r="O41" s="967"/>
      <c r="P41" s="966">
        <f>ROUNDUP(SUM(Q18,Q39),0)</f>
        <v>0</v>
      </c>
      <c r="Q41" s="967"/>
      <c r="R41" s="966">
        <f>ROUNDUP(SUM(S18,S39),0)</f>
        <v>0</v>
      </c>
      <c r="S41" s="967"/>
      <c r="T41" s="966">
        <f>ROUNDUP(SUM(U18,U39),0)</f>
        <v>0</v>
      </c>
      <c r="U41" s="967"/>
      <c r="V41" s="966">
        <f>ROUNDUP(SUM(W18,W39),0)</f>
        <v>0</v>
      </c>
      <c r="W41" s="967"/>
      <c r="X41" s="699">
        <f>ROUNDUP(SUM(X18,X39),0)</f>
        <v>0</v>
      </c>
      <c r="Y41" s="15"/>
      <c r="Z41" s="138">
        <f>SUM(N41+P41+R41+T41+V41)</f>
        <v>0</v>
      </c>
    </row>
    <row r="42" spans="1:31" s="12" customFormat="1" ht="15" customHeight="1">
      <c r="A42" s="25">
        <v>1900</v>
      </c>
      <c r="B42" s="25"/>
      <c r="C42" s="29" t="s">
        <v>203</v>
      </c>
      <c r="D42" s="283"/>
      <c r="E42" s="949"/>
      <c r="F42" s="949"/>
      <c r="G42" s="949"/>
      <c r="H42" s="949"/>
      <c r="I42" s="949"/>
      <c r="J42" s="13"/>
      <c r="K42" s="13"/>
      <c r="M42" s="50"/>
      <c r="N42" s="28"/>
      <c r="O42" s="68"/>
      <c r="P42" s="28"/>
      <c r="Q42" s="68"/>
      <c r="R42" s="28"/>
      <c r="S42" s="68"/>
      <c r="T42" s="28"/>
      <c r="U42" s="68"/>
      <c r="V42" s="28"/>
      <c r="W42" s="68"/>
      <c r="X42" s="48"/>
      <c r="Y42" s="15"/>
      <c r="Z42" s="26"/>
    </row>
    <row r="43" spans="1:31" s="12" customFormat="1" ht="15" customHeight="1">
      <c r="A43" s="25"/>
      <c r="B43" s="25"/>
      <c r="C43" s="29" t="s">
        <v>758</v>
      </c>
      <c r="D43" s="212">
        <f t="shared" ref="D43:E48" si="27">D12</f>
        <v>0</v>
      </c>
      <c r="E43" s="1043" t="str">
        <f t="shared" si="27"/>
        <v>Select E-Class</v>
      </c>
      <c r="F43" s="1055"/>
      <c r="G43" s="1055"/>
      <c r="H43" s="1055"/>
      <c r="I43" s="1055"/>
      <c r="J43" s="1055"/>
      <c r="K43" s="136"/>
      <c r="L43" s="883">
        <f t="shared" ref="L43:L48" si="28">VLOOKUP(E43,Leave_Benefits,3,0)</f>
        <v>0</v>
      </c>
      <c r="M43" s="14"/>
      <c r="N43" s="70"/>
      <c r="O43" s="84">
        <f t="shared" ref="O43:O48" si="29">O12*$L43</f>
        <v>0</v>
      </c>
      <c r="P43" s="70"/>
      <c r="Q43" s="84">
        <f t="shared" ref="Q43:Q48" si="30">Q12*$L43</f>
        <v>0</v>
      </c>
      <c r="R43" s="70"/>
      <c r="S43" s="84">
        <f t="shared" ref="S43:S48" si="31">S12*$L43</f>
        <v>0</v>
      </c>
      <c r="T43" s="70"/>
      <c r="U43" s="84">
        <f t="shared" ref="U43:U48" si="32">U12*$L43</f>
        <v>0</v>
      </c>
      <c r="V43" s="70"/>
      <c r="W43" s="84">
        <f t="shared" ref="W43:W48" si="33">W12*$L43</f>
        <v>0</v>
      </c>
      <c r="X43" s="43">
        <f t="shared" ref="X43:X48" si="34">SUM(O43+Q43+S43+U43+W43)</f>
        <v>0</v>
      </c>
      <c r="Y43" s="15"/>
      <c r="Z43" s="26"/>
    </row>
    <row r="44" spans="1:31" s="12" customFormat="1" ht="15" customHeight="1">
      <c r="A44" s="25"/>
      <c r="B44" s="25"/>
      <c r="C44" s="29"/>
      <c r="D44" s="212">
        <f t="shared" si="27"/>
        <v>0</v>
      </c>
      <c r="E44" s="1043" t="str">
        <f t="shared" si="27"/>
        <v>Select E-Class</v>
      </c>
      <c r="F44" s="1055"/>
      <c r="G44" s="1055"/>
      <c r="H44" s="1055"/>
      <c r="I44" s="1055"/>
      <c r="J44" s="1055"/>
      <c r="K44" s="136"/>
      <c r="L44" s="883">
        <f t="shared" si="28"/>
        <v>0</v>
      </c>
      <c r="M44" s="14"/>
      <c r="N44" s="70"/>
      <c r="O44" s="84">
        <f t="shared" si="29"/>
        <v>0</v>
      </c>
      <c r="P44" s="70"/>
      <c r="Q44" s="84">
        <f t="shared" si="30"/>
        <v>0</v>
      </c>
      <c r="R44" s="70"/>
      <c r="S44" s="84">
        <f t="shared" si="31"/>
        <v>0</v>
      </c>
      <c r="T44" s="70"/>
      <c r="U44" s="84">
        <f t="shared" si="32"/>
        <v>0</v>
      </c>
      <c r="V44" s="70"/>
      <c r="W44" s="84">
        <f t="shared" si="33"/>
        <v>0</v>
      </c>
      <c r="X44" s="43">
        <f t="shared" si="34"/>
        <v>0</v>
      </c>
      <c r="Y44" s="15"/>
      <c r="Z44" s="26"/>
    </row>
    <row r="45" spans="1:31" s="12" customFormat="1" ht="15" customHeight="1">
      <c r="A45" s="25"/>
      <c r="B45" s="25"/>
      <c r="C45" s="29"/>
      <c r="D45" s="212">
        <f t="shared" si="27"/>
        <v>0</v>
      </c>
      <c r="E45" s="1043" t="str">
        <f t="shared" si="27"/>
        <v>Select E-Class</v>
      </c>
      <c r="F45" s="1055"/>
      <c r="G45" s="1055"/>
      <c r="H45" s="1055"/>
      <c r="I45" s="1055"/>
      <c r="J45" s="1055"/>
      <c r="K45" s="136"/>
      <c r="L45" s="883">
        <f t="shared" si="28"/>
        <v>0</v>
      </c>
      <c r="M45" s="14"/>
      <c r="N45" s="70"/>
      <c r="O45" s="84">
        <f t="shared" si="29"/>
        <v>0</v>
      </c>
      <c r="P45" s="70"/>
      <c r="Q45" s="84">
        <f t="shared" si="30"/>
        <v>0</v>
      </c>
      <c r="R45" s="70"/>
      <c r="S45" s="84">
        <f t="shared" si="31"/>
        <v>0</v>
      </c>
      <c r="T45" s="70"/>
      <c r="U45" s="84">
        <f t="shared" si="32"/>
        <v>0</v>
      </c>
      <c r="V45" s="70"/>
      <c r="W45" s="84">
        <f t="shared" si="33"/>
        <v>0</v>
      </c>
      <c r="X45" s="43">
        <f t="shared" si="34"/>
        <v>0</v>
      </c>
      <c r="Y45" s="15"/>
      <c r="Z45" s="26"/>
    </row>
    <row r="46" spans="1:31" s="12" customFormat="1" ht="15" customHeight="1">
      <c r="A46" s="25"/>
      <c r="B46" s="25"/>
      <c r="C46" s="29"/>
      <c r="D46" s="212">
        <f t="shared" si="27"/>
        <v>0</v>
      </c>
      <c r="E46" s="1043" t="str">
        <f t="shared" si="27"/>
        <v>Select E-Class</v>
      </c>
      <c r="F46" s="1055"/>
      <c r="G46" s="1055"/>
      <c r="H46" s="1055"/>
      <c r="I46" s="1055"/>
      <c r="J46" s="1055"/>
      <c r="K46" s="136"/>
      <c r="L46" s="883">
        <f t="shared" si="28"/>
        <v>0</v>
      </c>
      <c r="M46" s="14"/>
      <c r="N46" s="70"/>
      <c r="O46" s="84">
        <f t="shared" si="29"/>
        <v>0</v>
      </c>
      <c r="P46" s="70"/>
      <c r="Q46" s="84">
        <f t="shared" si="30"/>
        <v>0</v>
      </c>
      <c r="R46" s="70"/>
      <c r="S46" s="84">
        <f t="shared" si="31"/>
        <v>0</v>
      </c>
      <c r="T46" s="70"/>
      <c r="U46" s="84">
        <f t="shared" si="32"/>
        <v>0</v>
      </c>
      <c r="V46" s="70"/>
      <c r="W46" s="84">
        <f t="shared" si="33"/>
        <v>0</v>
      </c>
      <c r="X46" s="43">
        <f t="shared" si="34"/>
        <v>0</v>
      </c>
      <c r="Y46" s="15"/>
      <c r="Z46" s="26"/>
    </row>
    <row r="47" spans="1:31" s="12" customFormat="1" ht="15" customHeight="1">
      <c r="A47" s="25"/>
      <c r="B47" s="25"/>
      <c r="C47" s="29"/>
      <c r="D47" s="212">
        <f t="shared" si="27"/>
        <v>0</v>
      </c>
      <c r="E47" s="1043" t="str">
        <f t="shared" si="27"/>
        <v>Select E-Class</v>
      </c>
      <c r="F47" s="1055"/>
      <c r="G47" s="1055"/>
      <c r="H47" s="1055"/>
      <c r="I47" s="1055"/>
      <c r="J47" s="1055"/>
      <c r="K47" s="136"/>
      <c r="L47" s="883">
        <f t="shared" si="28"/>
        <v>0</v>
      </c>
      <c r="M47" s="14"/>
      <c r="N47" s="70"/>
      <c r="O47" s="84">
        <f t="shared" si="29"/>
        <v>0</v>
      </c>
      <c r="P47" s="70"/>
      <c r="Q47" s="84">
        <f t="shared" si="30"/>
        <v>0</v>
      </c>
      <c r="R47" s="70"/>
      <c r="S47" s="84">
        <f t="shared" si="31"/>
        <v>0</v>
      </c>
      <c r="T47" s="70"/>
      <c r="U47" s="84">
        <f t="shared" si="32"/>
        <v>0</v>
      </c>
      <c r="V47" s="70"/>
      <c r="W47" s="84">
        <f t="shared" si="33"/>
        <v>0</v>
      </c>
      <c r="X47" s="43">
        <f t="shared" si="34"/>
        <v>0</v>
      </c>
      <c r="Y47" s="15"/>
      <c r="Z47" s="26"/>
    </row>
    <row r="48" spans="1:31" s="12" customFormat="1" ht="15" customHeight="1">
      <c r="A48" s="25"/>
      <c r="B48" s="25"/>
      <c r="C48" s="29"/>
      <c r="D48" s="212">
        <f t="shared" si="27"/>
        <v>0</v>
      </c>
      <c r="E48" s="1043" t="str">
        <f t="shared" si="27"/>
        <v>Select E-Class</v>
      </c>
      <c r="F48" s="1055"/>
      <c r="G48" s="1055"/>
      <c r="H48" s="1055"/>
      <c r="I48" s="1055"/>
      <c r="J48" s="1055"/>
      <c r="K48" s="136"/>
      <c r="L48" s="883">
        <f t="shared" si="28"/>
        <v>0</v>
      </c>
      <c r="M48" s="45"/>
      <c r="N48" s="70"/>
      <c r="O48" s="84">
        <f t="shared" si="29"/>
        <v>0</v>
      </c>
      <c r="P48" s="70"/>
      <c r="Q48" s="84">
        <f t="shared" si="30"/>
        <v>0</v>
      </c>
      <c r="R48" s="70"/>
      <c r="S48" s="84">
        <f t="shared" si="31"/>
        <v>0</v>
      </c>
      <c r="T48" s="70"/>
      <c r="U48" s="84">
        <f t="shared" si="32"/>
        <v>0</v>
      </c>
      <c r="V48" s="70"/>
      <c r="W48" s="84">
        <f t="shared" si="33"/>
        <v>0</v>
      </c>
      <c r="X48" s="43">
        <f t="shared" si="34"/>
        <v>0</v>
      </c>
      <c r="Y48" s="15"/>
      <c r="Z48" s="26"/>
    </row>
    <row r="49" spans="1:26" s="12" customFormat="1" ht="15" customHeight="1">
      <c r="A49" s="25"/>
      <c r="B49" s="25"/>
      <c r="C49" s="29"/>
      <c r="D49" s="212"/>
      <c r="E49" s="1043"/>
      <c r="F49" s="1044"/>
      <c r="G49" s="1044"/>
      <c r="H49" s="1044"/>
      <c r="I49" s="1045"/>
      <c r="J49" s="1052" t="s">
        <v>199</v>
      </c>
      <c r="K49" s="1053"/>
      <c r="L49" s="1053"/>
      <c r="M49" s="1054"/>
      <c r="N49" s="734"/>
      <c r="O49" s="731">
        <f>SUM(O43:O48)</f>
        <v>0</v>
      </c>
      <c r="P49" s="734"/>
      <c r="Q49" s="731">
        <f>SUM(Q43:Q48)</f>
        <v>0</v>
      </c>
      <c r="R49" s="734"/>
      <c r="S49" s="731">
        <f>SUM(S43:S48)</f>
        <v>0</v>
      </c>
      <c r="T49" s="734"/>
      <c r="U49" s="731">
        <f>SUM(U43:U48)</f>
        <v>0</v>
      </c>
      <c r="V49" s="734"/>
      <c r="W49" s="731">
        <f>SUM(W43:W48)</f>
        <v>0</v>
      </c>
      <c r="X49" s="286">
        <f>SUM(X43:X48)</f>
        <v>0</v>
      </c>
      <c r="Y49" s="15"/>
      <c r="Z49" s="202">
        <f>SUM(O49+Q49+S49+U49+W49)</f>
        <v>0</v>
      </c>
    </row>
    <row r="50" spans="1:26" s="12" customFormat="1" ht="15" customHeight="1">
      <c r="A50" s="25"/>
      <c r="B50" s="25"/>
      <c r="C50" s="29" t="s">
        <v>759</v>
      </c>
      <c r="D50" s="40"/>
      <c r="E50" s="949"/>
      <c r="F50" s="949"/>
      <c r="G50" s="949"/>
      <c r="H50" s="949"/>
      <c r="I50" s="949"/>
      <c r="J50" s="948"/>
      <c r="K50" s="136"/>
      <c r="L50" s="197"/>
      <c r="M50" s="14"/>
      <c r="N50" s="206"/>
      <c r="O50" s="207"/>
      <c r="P50" s="206"/>
      <c r="Q50" s="207"/>
      <c r="R50" s="206"/>
      <c r="S50" s="207"/>
      <c r="T50" s="206"/>
      <c r="U50" s="207"/>
      <c r="V50" s="206"/>
      <c r="W50" s="207"/>
      <c r="X50" s="208"/>
      <c r="Y50" s="15"/>
      <c r="Z50" s="26"/>
    </row>
    <row r="51" spans="1:26" s="12" customFormat="1" ht="15" customHeight="1">
      <c r="A51" s="25"/>
      <c r="B51" s="25"/>
      <c r="C51" s="29"/>
      <c r="D51" s="213">
        <f t="shared" ref="D51:E58" si="35">D22</f>
        <v>0</v>
      </c>
      <c r="E51" s="1079" t="str">
        <f t="shared" si="35"/>
        <v>Select E-Class</v>
      </c>
      <c r="F51" s="1079"/>
      <c r="G51" s="1079"/>
      <c r="H51" s="1079"/>
      <c r="I51" s="1079"/>
      <c r="J51" s="1085"/>
      <c r="K51" s="136"/>
      <c r="L51" s="883">
        <f t="shared" ref="L51:L58" si="36">VLOOKUP(E51,Leave_Benefits,3,0)</f>
        <v>0</v>
      </c>
      <c r="M51" s="14"/>
      <c r="N51" s="70"/>
      <c r="O51" s="84">
        <f t="shared" ref="O51:O58" si="37">O22*$L51</f>
        <v>0</v>
      </c>
      <c r="P51" s="70"/>
      <c r="Q51" s="84">
        <f t="shared" ref="Q51:Q58" si="38">Q22*$L51</f>
        <v>0</v>
      </c>
      <c r="R51" s="70"/>
      <c r="S51" s="84">
        <f t="shared" ref="S51:S58" si="39">S22*$L51</f>
        <v>0</v>
      </c>
      <c r="T51" s="70"/>
      <c r="U51" s="84">
        <f t="shared" ref="U51:U58" si="40">U22*$L51</f>
        <v>0</v>
      </c>
      <c r="V51" s="70"/>
      <c r="W51" s="84">
        <f t="shared" ref="W51:W58" si="41">W22*$L51</f>
        <v>0</v>
      </c>
      <c r="X51" s="43">
        <f t="shared" ref="X51:X58" si="42">SUM(O51+Q51+S51+U51+W51)</f>
        <v>0</v>
      </c>
      <c r="Y51" s="15"/>
      <c r="Z51" s="26"/>
    </row>
    <row r="52" spans="1:26" s="12" customFormat="1" ht="15" customHeight="1">
      <c r="A52" s="25"/>
      <c r="B52" s="25"/>
      <c r="C52" s="29"/>
      <c r="D52" s="213">
        <f t="shared" si="35"/>
        <v>0</v>
      </c>
      <c r="E52" s="1048" t="str">
        <f t="shared" si="35"/>
        <v>Select E-Class</v>
      </c>
      <c r="F52" s="1048"/>
      <c r="G52" s="1048"/>
      <c r="H52" s="1048"/>
      <c r="I52" s="1048"/>
      <c r="J52" s="1085"/>
      <c r="K52" s="136"/>
      <c r="L52" s="883">
        <f t="shared" si="36"/>
        <v>0</v>
      </c>
      <c r="M52" s="14"/>
      <c r="N52" s="70"/>
      <c r="O52" s="84">
        <f t="shared" si="37"/>
        <v>0</v>
      </c>
      <c r="P52" s="70"/>
      <c r="Q52" s="84">
        <f t="shared" si="38"/>
        <v>0</v>
      </c>
      <c r="R52" s="70"/>
      <c r="S52" s="84">
        <f t="shared" si="39"/>
        <v>0</v>
      </c>
      <c r="T52" s="70"/>
      <c r="U52" s="84">
        <f t="shared" si="40"/>
        <v>0</v>
      </c>
      <c r="V52" s="70"/>
      <c r="W52" s="84">
        <f t="shared" si="41"/>
        <v>0</v>
      </c>
      <c r="X52" s="43">
        <f t="shared" si="42"/>
        <v>0</v>
      </c>
      <c r="Y52" s="15"/>
      <c r="Z52" s="26"/>
    </row>
    <row r="53" spans="1:26" s="12" customFormat="1" ht="15" customHeight="1">
      <c r="A53" s="25"/>
      <c r="B53" s="25"/>
      <c r="C53" s="29"/>
      <c r="D53" s="213">
        <f t="shared" si="35"/>
        <v>0</v>
      </c>
      <c r="E53" s="1048" t="str">
        <f t="shared" si="35"/>
        <v>Select E-Class</v>
      </c>
      <c r="F53" s="1085"/>
      <c r="G53" s="1085"/>
      <c r="H53" s="1085"/>
      <c r="I53" s="1085"/>
      <c r="J53" s="1085"/>
      <c r="K53" s="136"/>
      <c r="L53" s="883">
        <f t="shared" si="36"/>
        <v>0</v>
      </c>
      <c r="M53" s="14"/>
      <c r="N53" s="70"/>
      <c r="O53" s="84">
        <f t="shared" si="37"/>
        <v>0</v>
      </c>
      <c r="P53" s="70"/>
      <c r="Q53" s="84">
        <f t="shared" si="38"/>
        <v>0</v>
      </c>
      <c r="R53" s="70"/>
      <c r="S53" s="84">
        <f t="shared" si="39"/>
        <v>0</v>
      </c>
      <c r="T53" s="70"/>
      <c r="U53" s="84">
        <f t="shared" si="40"/>
        <v>0</v>
      </c>
      <c r="V53" s="70"/>
      <c r="W53" s="84">
        <f t="shared" si="41"/>
        <v>0</v>
      </c>
      <c r="X53" s="43">
        <f t="shared" si="42"/>
        <v>0</v>
      </c>
      <c r="Y53" s="15"/>
      <c r="Z53" s="26"/>
    </row>
    <row r="54" spans="1:26" s="12" customFormat="1" ht="15" customHeight="1">
      <c r="A54" s="25"/>
      <c r="B54" s="25"/>
      <c r="C54" s="29"/>
      <c r="D54" s="213">
        <f t="shared" si="35"/>
        <v>0</v>
      </c>
      <c r="E54" s="1048" t="str">
        <f t="shared" si="35"/>
        <v>Select E-Class</v>
      </c>
      <c r="F54" s="1085"/>
      <c r="G54" s="1085"/>
      <c r="H54" s="1085"/>
      <c r="I54" s="1085"/>
      <c r="J54" s="1085"/>
      <c r="K54" s="136"/>
      <c r="L54" s="883">
        <f t="shared" si="36"/>
        <v>0</v>
      </c>
      <c r="M54" s="14"/>
      <c r="N54" s="70"/>
      <c r="O54" s="84">
        <f t="shared" si="37"/>
        <v>0</v>
      </c>
      <c r="P54" s="70"/>
      <c r="Q54" s="84">
        <f t="shared" si="38"/>
        <v>0</v>
      </c>
      <c r="R54" s="211"/>
      <c r="S54" s="84">
        <f t="shared" si="39"/>
        <v>0</v>
      </c>
      <c r="T54" s="70"/>
      <c r="U54" s="84">
        <f t="shared" si="40"/>
        <v>0</v>
      </c>
      <c r="V54" s="70"/>
      <c r="W54" s="84">
        <f t="shared" si="41"/>
        <v>0</v>
      </c>
      <c r="X54" s="43">
        <f t="shared" si="42"/>
        <v>0</v>
      </c>
      <c r="Y54" s="15"/>
      <c r="Z54" s="26"/>
    </row>
    <row r="55" spans="1:26" s="12" customFormat="1" ht="15" customHeight="1">
      <c r="A55" s="25"/>
      <c r="B55" s="25"/>
      <c r="C55" s="29"/>
      <c r="D55" s="213">
        <f t="shared" si="35"/>
        <v>0</v>
      </c>
      <c r="E55" s="1048" t="str">
        <f t="shared" si="35"/>
        <v>Select E-Class</v>
      </c>
      <c r="F55" s="1085"/>
      <c r="G55" s="1085"/>
      <c r="H55" s="1085"/>
      <c r="I55" s="1085"/>
      <c r="J55" s="1085"/>
      <c r="K55" s="136"/>
      <c r="L55" s="883">
        <f t="shared" si="36"/>
        <v>0</v>
      </c>
      <c r="M55" s="14"/>
      <c r="N55" s="70"/>
      <c r="O55" s="84">
        <f t="shared" si="37"/>
        <v>0</v>
      </c>
      <c r="P55" s="70"/>
      <c r="Q55" s="84">
        <f t="shared" si="38"/>
        <v>0</v>
      </c>
      <c r="R55" s="70"/>
      <c r="S55" s="84">
        <f t="shared" si="39"/>
        <v>0</v>
      </c>
      <c r="T55" s="70"/>
      <c r="U55" s="84">
        <f t="shared" si="40"/>
        <v>0</v>
      </c>
      <c r="V55" s="70"/>
      <c r="W55" s="84">
        <f t="shared" si="41"/>
        <v>0</v>
      </c>
      <c r="X55" s="43">
        <f t="shared" si="42"/>
        <v>0</v>
      </c>
      <c r="Y55" s="15"/>
      <c r="Z55" s="26"/>
    </row>
    <row r="56" spans="1:26" s="12" customFormat="1" ht="15" customHeight="1">
      <c r="A56" s="25"/>
      <c r="B56" s="25"/>
      <c r="C56" s="29"/>
      <c r="D56" s="213">
        <f t="shared" si="35"/>
        <v>0</v>
      </c>
      <c r="E56" s="1048" t="str">
        <f t="shared" si="35"/>
        <v>Select E-Class</v>
      </c>
      <c r="F56" s="1085"/>
      <c r="G56" s="1085"/>
      <c r="H56" s="1085"/>
      <c r="I56" s="1085"/>
      <c r="J56" s="1085"/>
      <c r="K56" s="136"/>
      <c r="L56" s="883">
        <f t="shared" si="36"/>
        <v>0</v>
      </c>
      <c r="M56" s="14"/>
      <c r="N56" s="70"/>
      <c r="O56" s="84">
        <f t="shared" si="37"/>
        <v>0</v>
      </c>
      <c r="P56" s="70"/>
      <c r="Q56" s="84">
        <f t="shared" si="38"/>
        <v>0</v>
      </c>
      <c r="R56" s="70"/>
      <c r="S56" s="84">
        <f t="shared" si="39"/>
        <v>0</v>
      </c>
      <c r="T56" s="70"/>
      <c r="U56" s="84">
        <f t="shared" si="40"/>
        <v>0</v>
      </c>
      <c r="V56" s="70"/>
      <c r="W56" s="84">
        <f t="shared" si="41"/>
        <v>0</v>
      </c>
      <c r="X56" s="43">
        <f t="shared" si="42"/>
        <v>0</v>
      </c>
      <c r="Y56" s="15"/>
      <c r="Z56" s="26"/>
    </row>
    <row r="57" spans="1:26" s="12" customFormat="1" ht="15" customHeight="1">
      <c r="A57" s="25"/>
      <c r="B57" s="25"/>
      <c r="C57" s="29"/>
      <c r="D57" s="213">
        <f t="shared" si="35"/>
        <v>0</v>
      </c>
      <c r="E57" s="1048" t="str">
        <f t="shared" si="35"/>
        <v>Select E-Class</v>
      </c>
      <c r="F57" s="1085"/>
      <c r="G57" s="1085"/>
      <c r="H57" s="1085"/>
      <c r="I57" s="1085"/>
      <c r="J57" s="1085"/>
      <c r="K57" s="136"/>
      <c r="L57" s="883">
        <f t="shared" si="36"/>
        <v>0</v>
      </c>
      <c r="M57" s="14"/>
      <c r="N57" s="70"/>
      <c r="O57" s="84">
        <f t="shared" si="37"/>
        <v>0</v>
      </c>
      <c r="P57" s="70"/>
      <c r="Q57" s="84">
        <f t="shared" si="38"/>
        <v>0</v>
      </c>
      <c r="R57" s="70"/>
      <c r="S57" s="84">
        <f t="shared" si="39"/>
        <v>0</v>
      </c>
      <c r="T57" s="70"/>
      <c r="U57" s="84">
        <f t="shared" si="40"/>
        <v>0</v>
      </c>
      <c r="V57" s="70"/>
      <c r="W57" s="84">
        <f t="shared" si="41"/>
        <v>0</v>
      </c>
      <c r="X57" s="43">
        <f t="shared" si="42"/>
        <v>0</v>
      </c>
      <c r="Y57" s="15"/>
      <c r="Z57" s="26"/>
    </row>
    <row r="58" spans="1:26" s="12" customFormat="1" ht="15" customHeight="1">
      <c r="A58" s="25"/>
      <c r="B58" s="25"/>
      <c r="C58" s="29"/>
      <c r="D58" s="213">
        <f t="shared" si="35"/>
        <v>0</v>
      </c>
      <c r="E58" s="1048" t="str">
        <f t="shared" si="35"/>
        <v>Select E-Class</v>
      </c>
      <c r="F58" s="1085"/>
      <c r="G58" s="1085"/>
      <c r="H58" s="1085"/>
      <c r="I58" s="1085"/>
      <c r="J58" s="1085"/>
      <c r="K58" s="136"/>
      <c r="L58" s="883">
        <f t="shared" si="36"/>
        <v>0</v>
      </c>
      <c r="M58" s="14"/>
      <c r="N58" s="70"/>
      <c r="O58" s="84">
        <f t="shared" si="37"/>
        <v>0</v>
      </c>
      <c r="P58" s="70"/>
      <c r="Q58" s="84">
        <f t="shared" si="38"/>
        <v>0</v>
      </c>
      <c r="R58" s="70"/>
      <c r="S58" s="84">
        <f t="shared" si="39"/>
        <v>0</v>
      </c>
      <c r="T58" s="70"/>
      <c r="U58" s="84">
        <f t="shared" si="40"/>
        <v>0</v>
      </c>
      <c r="V58" s="70"/>
      <c r="W58" s="84">
        <f t="shared" si="41"/>
        <v>0</v>
      </c>
      <c r="X58" s="43">
        <f t="shared" si="42"/>
        <v>0</v>
      </c>
      <c r="Y58" s="15"/>
      <c r="Z58" s="26"/>
    </row>
    <row r="59" spans="1:26" s="12" customFormat="1" ht="15" customHeight="1">
      <c r="A59" s="25"/>
      <c r="B59" s="25"/>
      <c r="C59" s="29" t="s">
        <v>760</v>
      </c>
      <c r="D59" s="40"/>
      <c r="E59" s="994"/>
      <c r="F59" s="994"/>
      <c r="G59" s="994"/>
      <c r="H59" s="994"/>
      <c r="I59" s="994"/>
      <c r="J59" s="948"/>
      <c r="K59" s="136"/>
      <c r="L59" s="884"/>
      <c r="M59" s="14"/>
      <c r="N59" s="206"/>
      <c r="O59" s="207"/>
      <c r="P59" s="209"/>
      <c r="Q59" s="207"/>
      <c r="R59" s="209"/>
      <c r="S59" s="207"/>
      <c r="T59" s="209"/>
      <c r="U59" s="207"/>
      <c r="V59" s="209"/>
      <c r="W59" s="207"/>
      <c r="X59" s="208"/>
      <c r="Y59" s="15"/>
      <c r="Z59" s="26"/>
    </row>
    <row r="60" spans="1:26" s="12" customFormat="1" ht="15" customHeight="1">
      <c r="A60" s="25"/>
      <c r="B60" s="25"/>
      <c r="C60" s="29"/>
      <c r="D60" s="213">
        <f t="shared" ref="D60:E65" si="43">D33</f>
        <v>0</v>
      </c>
      <c r="E60" s="1048" t="str">
        <f t="shared" si="43"/>
        <v>Select E-Class</v>
      </c>
      <c r="F60" s="1048"/>
      <c r="G60" s="1048"/>
      <c r="H60" s="1048"/>
      <c r="I60" s="1048"/>
      <c r="J60" s="1085"/>
      <c r="K60" s="136"/>
      <c r="L60" s="883">
        <f t="shared" ref="L60:L65" si="44">VLOOKUP(E60,Leave_Benefits,3,0)</f>
        <v>0</v>
      </c>
      <c r="M60" s="14"/>
      <c r="N60" s="70"/>
      <c r="O60" s="84">
        <f t="shared" ref="O60:O65" si="45">(O33)*$L60</f>
        <v>0</v>
      </c>
      <c r="P60" s="70"/>
      <c r="Q60" s="84">
        <f t="shared" ref="Q60:Q65" si="46">(Q33)*$L60</f>
        <v>0</v>
      </c>
      <c r="R60" s="70"/>
      <c r="S60" s="84">
        <f t="shared" ref="S60:S65" si="47">(S33)*$L60</f>
        <v>0</v>
      </c>
      <c r="T60" s="70"/>
      <c r="U60" s="84">
        <f t="shared" ref="U60:U65" si="48">(U33)*$L60</f>
        <v>0</v>
      </c>
      <c r="V60" s="70"/>
      <c r="W60" s="84">
        <f t="shared" ref="W60:W65" si="49">(W33)*$L60</f>
        <v>0</v>
      </c>
      <c r="X60" s="43">
        <f t="shared" ref="X60:X66" si="50">SUM(O60+Q60+S60+U60+W60)</f>
        <v>0</v>
      </c>
      <c r="Y60" s="15"/>
      <c r="Z60" s="26"/>
    </row>
    <row r="61" spans="1:26" s="12" customFormat="1" ht="15" customHeight="1">
      <c r="A61" s="25"/>
      <c r="B61" s="25"/>
      <c r="C61" s="29"/>
      <c r="D61" s="213">
        <f t="shared" si="43"/>
        <v>0</v>
      </c>
      <c r="E61" s="1043" t="str">
        <f t="shared" si="43"/>
        <v>Select E-Class</v>
      </c>
      <c r="F61" s="1043"/>
      <c r="G61" s="1043"/>
      <c r="H61" s="1043"/>
      <c r="I61" s="1043"/>
      <c r="J61" s="1085"/>
      <c r="K61" s="136"/>
      <c r="L61" s="883">
        <f t="shared" si="44"/>
        <v>0</v>
      </c>
      <c r="M61" s="14"/>
      <c r="N61" s="70"/>
      <c r="O61" s="84">
        <f t="shared" si="45"/>
        <v>0</v>
      </c>
      <c r="P61" s="70"/>
      <c r="Q61" s="84">
        <f t="shared" si="46"/>
        <v>0</v>
      </c>
      <c r="R61" s="70"/>
      <c r="S61" s="84">
        <f t="shared" si="47"/>
        <v>0</v>
      </c>
      <c r="T61" s="70"/>
      <c r="U61" s="84">
        <f t="shared" si="48"/>
        <v>0</v>
      </c>
      <c r="V61" s="70"/>
      <c r="W61" s="84">
        <f t="shared" si="49"/>
        <v>0</v>
      </c>
      <c r="X61" s="43">
        <f t="shared" si="50"/>
        <v>0</v>
      </c>
      <c r="Y61" s="15"/>
      <c r="Z61" s="26"/>
    </row>
    <row r="62" spans="1:26" s="12" customFormat="1" ht="15" customHeight="1">
      <c r="A62" s="25"/>
      <c r="B62" s="25"/>
      <c r="C62" s="29"/>
      <c r="D62" s="213">
        <f t="shared" si="43"/>
        <v>0</v>
      </c>
      <c r="E62" s="1043" t="str">
        <f t="shared" si="43"/>
        <v>Select E-Class</v>
      </c>
      <c r="F62" s="1085"/>
      <c r="G62" s="1085"/>
      <c r="H62" s="1085"/>
      <c r="I62" s="1085"/>
      <c r="J62" s="1085"/>
      <c r="K62" s="136"/>
      <c r="L62" s="883">
        <f t="shared" si="44"/>
        <v>0</v>
      </c>
      <c r="M62" s="14"/>
      <c r="N62" s="70"/>
      <c r="O62" s="84">
        <f t="shared" si="45"/>
        <v>0</v>
      </c>
      <c r="P62" s="70"/>
      <c r="Q62" s="84">
        <f t="shared" si="46"/>
        <v>0</v>
      </c>
      <c r="R62" s="70"/>
      <c r="S62" s="84">
        <f t="shared" si="47"/>
        <v>0</v>
      </c>
      <c r="T62" s="70"/>
      <c r="U62" s="84">
        <f t="shared" si="48"/>
        <v>0</v>
      </c>
      <c r="V62" s="70"/>
      <c r="W62" s="84">
        <f t="shared" si="49"/>
        <v>0</v>
      </c>
      <c r="X62" s="43">
        <f t="shared" si="50"/>
        <v>0</v>
      </c>
      <c r="Y62" s="15"/>
      <c r="Z62" s="26"/>
    </row>
    <row r="63" spans="1:26" s="12" customFormat="1" ht="15" customHeight="1">
      <c r="A63" s="25"/>
      <c r="B63" s="25"/>
      <c r="C63" s="29"/>
      <c r="D63" s="213">
        <f t="shared" si="43"/>
        <v>0</v>
      </c>
      <c r="E63" s="1043" t="str">
        <f t="shared" si="43"/>
        <v>Select E-Class</v>
      </c>
      <c r="F63" s="1085"/>
      <c r="G63" s="1085"/>
      <c r="H63" s="1085"/>
      <c r="I63" s="1085"/>
      <c r="J63" s="1085"/>
      <c r="K63" s="136"/>
      <c r="L63" s="883">
        <f t="shared" si="44"/>
        <v>0</v>
      </c>
      <c r="M63" s="14"/>
      <c r="N63" s="70"/>
      <c r="O63" s="84">
        <f t="shared" si="45"/>
        <v>0</v>
      </c>
      <c r="P63" s="70"/>
      <c r="Q63" s="84">
        <f t="shared" si="46"/>
        <v>0</v>
      </c>
      <c r="R63" s="70"/>
      <c r="S63" s="84">
        <f t="shared" si="47"/>
        <v>0</v>
      </c>
      <c r="T63" s="70"/>
      <c r="U63" s="84">
        <f t="shared" si="48"/>
        <v>0</v>
      </c>
      <c r="V63" s="70"/>
      <c r="W63" s="84">
        <f t="shared" si="49"/>
        <v>0</v>
      </c>
      <c r="X63" s="43">
        <f t="shared" si="50"/>
        <v>0</v>
      </c>
      <c r="Y63" s="15"/>
      <c r="Z63" s="26"/>
    </row>
    <row r="64" spans="1:26" s="12" customFormat="1" ht="15" customHeight="1">
      <c r="A64" s="25"/>
      <c r="B64" s="25"/>
      <c r="C64" s="29"/>
      <c r="D64" s="213">
        <f t="shared" si="43"/>
        <v>0</v>
      </c>
      <c r="E64" s="1043" t="str">
        <f t="shared" si="43"/>
        <v>Select E-Class</v>
      </c>
      <c r="F64" s="1085"/>
      <c r="G64" s="1085"/>
      <c r="H64" s="1085"/>
      <c r="I64" s="1085"/>
      <c r="J64" s="1085"/>
      <c r="K64" s="136"/>
      <c r="L64" s="883">
        <f t="shared" si="44"/>
        <v>0</v>
      </c>
      <c r="M64" s="14"/>
      <c r="N64" s="70"/>
      <c r="O64" s="84">
        <f t="shared" si="45"/>
        <v>0</v>
      </c>
      <c r="P64" s="70"/>
      <c r="Q64" s="84">
        <f t="shared" si="46"/>
        <v>0</v>
      </c>
      <c r="R64" s="70"/>
      <c r="S64" s="84">
        <f t="shared" si="47"/>
        <v>0</v>
      </c>
      <c r="T64" s="70"/>
      <c r="U64" s="84">
        <f t="shared" si="48"/>
        <v>0</v>
      </c>
      <c r="V64" s="70"/>
      <c r="W64" s="84">
        <f t="shared" si="49"/>
        <v>0</v>
      </c>
      <c r="X64" s="43">
        <f t="shared" si="50"/>
        <v>0</v>
      </c>
      <c r="Y64" s="15"/>
      <c r="Z64" s="26"/>
    </row>
    <row r="65" spans="1:26" s="12" customFormat="1" ht="15" customHeight="1">
      <c r="A65" s="25"/>
      <c r="B65" s="25"/>
      <c r="C65" s="29"/>
      <c r="D65" s="213">
        <f t="shared" si="43"/>
        <v>0</v>
      </c>
      <c r="E65" s="1043" t="str">
        <f t="shared" si="43"/>
        <v>Select E-Class</v>
      </c>
      <c r="F65" s="1085"/>
      <c r="G65" s="1085"/>
      <c r="H65" s="1085"/>
      <c r="I65" s="1085"/>
      <c r="J65" s="1085"/>
      <c r="K65" s="136"/>
      <c r="L65" s="883">
        <f t="shared" si="44"/>
        <v>0</v>
      </c>
      <c r="M65" s="14"/>
      <c r="N65" s="70"/>
      <c r="O65" s="84">
        <f t="shared" si="45"/>
        <v>0</v>
      </c>
      <c r="P65" s="70"/>
      <c r="Q65" s="84">
        <f t="shared" si="46"/>
        <v>0</v>
      </c>
      <c r="R65" s="70"/>
      <c r="S65" s="84">
        <f t="shared" si="47"/>
        <v>0</v>
      </c>
      <c r="T65" s="70"/>
      <c r="U65" s="84">
        <f t="shared" si="48"/>
        <v>0</v>
      </c>
      <c r="V65" s="70"/>
      <c r="W65" s="84">
        <f t="shared" si="49"/>
        <v>0</v>
      </c>
      <c r="X65" s="43">
        <f t="shared" si="50"/>
        <v>0</v>
      </c>
      <c r="Y65" s="15"/>
      <c r="Z65" s="26"/>
    </row>
    <row r="66" spans="1:26" s="12" customFormat="1" ht="15" customHeight="1">
      <c r="A66" s="25"/>
      <c r="B66" s="25"/>
      <c r="C66" s="29"/>
      <c r="D66" s="1041" t="s">
        <v>21</v>
      </c>
      <c r="E66" s="1041"/>
      <c r="F66" s="1041"/>
      <c r="G66" s="1041"/>
      <c r="H66" s="1041"/>
      <c r="I66" s="1041"/>
      <c r="J66" s="1086"/>
      <c r="K66" s="1086"/>
      <c r="L66" s="1086"/>
      <c r="M66" s="14"/>
      <c r="N66" s="70"/>
      <c r="O66" s="84">
        <v>0</v>
      </c>
      <c r="P66" s="70"/>
      <c r="Q66" s="84">
        <v>0</v>
      </c>
      <c r="R66" s="70"/>
      <c r="S66" s="84">
        <v>0</v>
      </c>
      <c r="T66" s="70"/>
      <c r="U66" s="84">
        <v>0</v>
      </c>
      <c r="V66" s="70"/>
      <c r="W66" s="84">
        <v>0</v>
      </c>
      <c r="X66" s="43">
        <f t="shared" si="50"/>
        <v>0</v>
      </c>
      <c r="Y66" s="15"/>
      <c r="Z66" s="26"/>
    </row>
    <row r="67" spans="1:26" s="12" customFormat="1" ht="15" customHeight="1">
      <c r="A67" s="25"/>
      <c r="B67" s="25"/>
      <c r="C67" s="29"/>
      <c r="D67" s="181"/>
      <c r="E67" s="85"/>
      <c r="F67" s="85"/>
      <c r="G67" s="85"/>
      <c r="H67" s="85"/>
      <c r="I67" s="85"/>
      <c r="J67" s="1052" t="s">
        <v>200</v>
      </c>
      <c r="K67" s="1053"/>
      <c r="L67" s="1053"/>
      <c r="M67" s="1054"/>
      <c r="N67" s="734"/>
      <c r="O67" s="731">
        <f>SUM(O51:O66)</f>
        <v>0</v>
      </c>
      <c r="P67" s="734"/>
      <c r="Q67" s="731">
        <f>SUM(Q51:Q66)</f>
        <v>0</v>
      </c>
      <c r="R67" s="734"/>
      <c r="S67" s="731">
        <f>SUM(S51:S66)</f>
        <v>0</v>
      </c>
      <c r="T67" s="734"/>
      <c r="U67" s="731">
        <f>SUM(U51:U66)</f>
        <v>0</v>
      </c>
      <c r="V67" s="734"/>
      <c r="W67" s="731">
        <f>SUM(W51:W66)</f>
        <v>0</v>
      </c>
      <c r="X67" s="286">
        <f>SUM(X51:X66)</f>
        <v>0</v>
      </c>
      <c r="Y67" s="256"/>
      <c r="Z67" s="202">
        <f>SUM(O67+Q67+S67+U67+W67)</f>
        <v>0</v>
      </c>
    </row>
    <row r="68" spans="1:26" s="12" customFormat="1" ht="15" customHeight="1">
      <c r="A68" s="25"/>
      <c r="B68" s="25"/>
      <c r="C68" s="29"/>
      <c r="D68" s="284"/>
      <c r="E68" s="214"/>
      <c r="F68" s="214"/>
      <c r="G68" s="214"/>
      <c r="H68" s="214"/>
      <c r="I68" s="214"/>
      <c r="J68" s="416"/>
      <c r="K68" s="417"/>
      <c r="L68" s="417"/>
      <c r="M68" s="14"/>
      <c r="N68" s="255"/>
      <c r="O68" s="81"/>
      <c r="P68" s="255"/>
      <c r="Q68" s="81"/>
      <c r="R68" s="255"/>
      <c r="S68" s="81"/>
      <c r="T68" s="255"/>
      <c r="U68" s="81"/>
      <c r="V68" s="255"/>
      <c r="W68" s="81"/>
      <c r="X68" s="62"/>
      <c r="Y68" s="15"/>
      <c r="Z68" s="26"/>
    </row>
    <row r="69" spans="1:26" s="12" customFormat="1" ht="15" customHeight="1">
      <c r="A69" s="25"/>
      <c r="B69" s="25"/>
      <c r="C69" s="700"/>
      <c r="D69" s="701"/>
      <c r="E69" s="701"/>
      <c r="F69" s="701"/>
      <c r="G69" s="701"/>
      <c r="H69" s="701"/>
      <c r="I69" s="701"/>
      <c r="J69" s="701"/>
      <c r="K69" s="701"/>
      <c r="L69" s="701"/>
      <c r="M69" s="698" t="s">
        <v>204</v>
      </c>
      <c r="N69" s="966">
        <f>ROUNDUP(SUM(O49, O67),0)</f>
        <v>0</v>
      </c>
      <c r="O69" s="967"/>
      <c r="P69" s="966">
        <f>ROUNDUP(SUM(Q49,Q67),0)</f>
        <v>0</v>
      </c>
      <c r="Q69" s="967"/>
      <c r="R69" s="966">
        <f>ROUNDUP(SUM(S49,S67),0)</f>
        <v>0</v>
      </c>
      <c r="S69" s="967"/>
      <c r="T69" s="966">
        <f>ROUNDUP(SUM(U49, U67),0)</f>
        <v>0</v>
      </c>
      <c r="U69" s="967"/>
      <c r="V69" s="966">
        <f>ROUNDUP(SUM(W49, W67),0)</f>
        <v>0</v>
      </c>
      <c r="W69" s="967"/>
      <c r="X69" s="699">
        <f>ROUNDUP(SUM(X49, X67),0)</f>
        <v>0</v>
      </c>
      <c r="Y69" s="72"/>
      <c r="Z69" s="138">
        <f>SUM(N69+P69+R69+T69+V69)</f>
        <v>0</v>
      </c>
    </row>
    <row r="70" spans="1:26" s="12" customFormat="1" ht="15" customHeight="1">
      <c r="A70" s="25"/>
      <c r="B70" s="25"/>
      <c r="C70" s="29"/>
      <c r="D70" s="13"/>
      <c r="E70" s="1051"/>
      <c r="F70" s="991"/>
      <c r="G70" s="991"/>
      <c r="H70" s="991"/>
      <c r="I70" s="991"/>
      <c r="J70" s="991"/>
      <c r="K70" s="991"/>
      <c r="L70" s="991"/>
      <c r="M70" s="991"/>
      <c r="N70" s="28"/>
      <c r="O70" s="68"/>
      <c r="P70" s="28"/>
      <c r="Q70" s="68"/>
      <c r="R70" s="28"/>
      <c r="S70" s="68"/>
      <c r="T70" s="28"/>
      <c r="U70" s="73"/>
      <c r="V70" s="28"/>
      <c r="W70" s="68"/>
      <c r="X70" s="48"/>
      <c r="Y70" s="15"/>
      <c r="Z70" s="26"/>
    </row>
    <row r="71" spans="1:26" s="12" customFormat="1" ht="15" customHeight="1">
      <c r="A71" s="25"/>
      <c r="B71" s="25"/>
      <c r="C71" s="74"/>
      <c r="D71" s="75"/>
      <c r="E71" s="75"/>
      <c r="F71" s="75"/>
      <c r="G71" s="75"/>
      <c r="H71" s="75"/>
      <c r="I71" s="75"/>
      <c r="J71" s="75"/>
      <c r="K71" s="75"/>
      <c r="L71" s="75"/>
      <c r="M71" s="65" t="s">
        <v>205</v>
      </c>
      <c r="N71" s="958">
        <f>ROUNDUP(SUM(N41,N69),0)</f>
        <v>0</v>
      </c>
      <c r="O71" s="959"/>
      <c r="P71" s="958">
        <f>ROUNDUP(SUM(P41,P69),0)</f>
        <v>0</v>
      </c>
      <c r="Q71" s="959"/>
      <c r="R71" s="958">
        <f>ROUNDUP(SUM(R41,R69),0)</f>
        <v>0</v>
      </c>
      <c r="S71" s="959"/>
      <c r="T71" s="958">
        <f>ROUNDUP(SUM(T41,T69),0)</f>
        <v>0</v>
      </c>
      <c r="U71" s="959"/>
      <c r="V71" s="958">
        <f>ROUNDUP(SUM(V41,V69),0)</f>
        <v>0</v>
      </c>
      <c r="W71" s="959"/>
      <c r="X71" s="176">
        <f>ROUNDUP(SUM(X41,X69),0)</f>
        <v>0</v>
      </c>
      <c r="Y71" s="15"/>
      <c r="Z71" s="138">
        <f>SUM(N71+P71+R71+T71+V71)</f>
        <v>0</v>
      </c>
    </row>
    <row r="72" spans="1:26" s="55" customFormat="1" ht="17.25" customHeight="1">
      <c r="A72" s="140"/>
      <c r="B72" s="140"/>
      <c r="C72" s="1006" t="s">
        <v>606</v>
      </c>
      <c r="D72" s="993"/>
      <c r="E72" s="993"/>
      <c r="F72" s="993"/>
      <c r="G72" s="993"/>
      <c r="H72" s="993"/>
      <c r="I72" s="993"/>
      <c r="J72" s="57"/>
      <c r="K72" s="57"/>
      <c r="L72" s="57"/>
      <c r="M72" s="159"/>
      <c r="N72" s="166"/>
      <c r="O72" s="160"/>
      <c r="P72" s="188"/>
      <c r="Q72" s="178"/>
      <c r="R72" s="56"/>
      <c r="S72" s="160"/>
      <c r="T72" s="188"/>
      <c r="U72" s="160"/>
      <c r="V72" s="188"/>
      <c r="W72" s="160"/>
      <c r="X72" s="62"/>
      <c r="Y72" s="76"/>
      <c r="Z72" s="139"/>
    </row>
    <row r="73" spans="1:26" s="55" customFormat="1" ht="24" customHeight="1">
      <c r="A73" s="141">
        <v>1000</v>
      </c>
      <c r="B73" s="140"/>
      <c r="C73" s="144" t="s">
        <v>520</v>
      </c>
      <c r="D73" s="145" t="s">
        <v>607</v>
      </c>
      <c r="E73" s="1077"/>
      <c r="F73" s="948"/>
      <c r="G73" s="948"/>
      <c r="H73" s="948"/>
      <c r="I73" s="948"/>
      <c r="J73" s="948"/>
      <c r="K73" s="192" t="s">
        <v>524</v>
      </c>
      <c r="L73" s="192" t="s">
        <v>504</v>
      </c>
      <c r="M73" s="885" t="s">
        <v>4</v>
      </c>
      <c r="N73" s="161" t="s">
        <v>525</v>
      </c>
      <c r="O73" s="67"/>
      <c r="P73" s="188" t="s">
        <v>525</v>
      </c>
      <c r="Q73" s="165"/>
      <c r="R73" s="188" t="s">
        <v>525</v>
      </c>
      <c r="S73" s="67"/>
      <c r="T73" s="188" t="s">
        <v>525</v>
      </c>
      <c r="U73" s="67"/>
      <c r="V73" s="188" t="s">
        <v>525</v>
      </c>
      <c r="W73" s="67"/>
      <c r="X73" s="62"/>
      <c r="Y73" s="76"/>
      <c r="Z73" s="139"/>
    </row>
    <row r="74" spans="1:26" s="55" customFormat="1" ht="15" customHeight="1">
      <c r="A74" s="140"/>
      <c r="B74" s="140"/>
      <c r="C74" s="164">
        <f>N74+P74+R74+T74+V74</f>
        <v>0</v>
      </c>
      <c r="D74" s="285"/>
      <c r="E74" s="972" t="s">
        <v>63</v>
      </c>
      <c r="F74" s="986"/>
      <c r="G74" s="986"/>
      <c r="H74" s="986"/>
      <c r="I74" s="986"/>
      <c r="J74" s="986"/>
      <c r="K74" s="418">
        <v>0</v>
      </c>
      <c r="L74" s="419">
        <f>VLOOKUP(E74,Leave_Benefits,2,0)</f>
        <v>0</v>
      </c>
      <c r="M74" s="879">
        <f>VLOOKUP(E74,Leave_Benefits,4,0)</f>
        <v>0</v>
      </c>
      <c r="N74" s="421">
        <v>0</v>
      </c>
      <c r="O74" s="84">
        <f>K74*(1+L74)*N74</f>
        <v>0</v>
      </c>
      <c r="P74" s="421">
        <v>0</v>
      </c>
      <c r="Q74" s="84">
        <f>K74*(1+L74)*P74*M74</f>
        <v>0</v>
      </c>
      <c r="R74" s="421">
        <v>0</v>
      </c>
      <c r="S74" s="84">
        <f>K74*(1+L74)*R74*(M74^2)</f>
        <v>0</v>
      </c>
      <c r="T74" s="421">
        <v>0</v>
      </c>
      <c r="U74" s="84">
        <f>K74*(1+L74)*T74*(M74^3)</f>
        <v>0</v>
      </c>
      <c r="V74" s="421">
        <v>0</v>
      </c>
      <c r="W74" s="84">
        <f>K74*(1+L74)*V74*(M74^4)</f>
        <v>0</v>
      </c>
      <c r="X74" s="43">
        <f>SUM(O74+Q74+S74+U74+W74)</f>
        <v>0</v>
      </c>
      <c r="Y74" s="76"/>
      <c r="Z74" s="139"/>
    </row>
    <row r="75" spans="1:26" s="55" customFormat="1" ht="15" customHeight="1">
      <c r="A75" s="140"/>
      <c r="B75" s="140"/>
      <c r="C75" s="164">
        <f>N75+P75+R75+T75+V75</f>
        <v>0</v>
      </c>
      <c r="D75" s="285"/>
      <c r="E75" s="972" t="s">
        <v>63</v>
      </c>
      <c r="F75" s="986"/>
      <c r="G75" s="986"/>
      <c r="H75" s="986"/>
      <c r="I75" s="986"/>
      <c r="J75" s="986"/>
      <c r="K75" s="418">
        <v>0</v>
      </c>
      <c r="L75" s="419">
        <f>VLOOKUP(E75,Leave_Benefits,2,0)</f>
        <v>0</v>
      </c>
      <c r="M75" s="879">
        <f>VLOOKUP(E75,Leave_Benefits,4,0)</f>
        <v>0</v>
      </c>
      <c r="N75" s="421">
        <v>0</v>
      </c>
      <c r="O75" s="84">
        <f>K75*(1+L75)*N75</f>
        <v>0</v>
      </c>
      <c r="P75" s="421">
        <v>0</v>
      </c>
      <c r="Q75" s="84">
        <f>K75*(1+L75)*P75*M75</f>
        <v>0</v>
      </c>
      <c r="R75" s="421">
        <v>0</v>
      </c>
      <c r="S75" s="84">
        <f>K75*(1+L75)*R75*(M75^2)</f>
        <v>0</v>
      </c>
      <c r="T75" s="421">
        <v>0</v>
      </c>
      <c r="U75" s="84">
        <f>K75*(1+L75)*T75*(M75^3)</f>
        <v>0</v>
      </c>
      <c r="V75" s="421">
        <v>0</v>
      </c>
      <c r="W75" s="84">
        <f>K75*(1+L75)*V75*(M75^4)</f>
        <v>0</v>
      </c>
      <c r="X75" s="43">
        <f>SUM(O75+Q75+S75+U75+W75)</f>
        <v>0</v>
      </c>
      <c r="Y75" s="76"/>
      <c r="Z75" s="139"/>
    </row>
    <row r="76" spans="1:26" s="55" customFormat="1" ht="6.75" customHeight="1">
      <c r="A76" s="140"/>
      <c r="B76" s="140"/>
      <c r="C76" s="985"/>
      <c r="D76" s="955"/>
      <c r="E76" s="986"/>
      <c r="F76" s="986"/>
      <c r="G76" s="986"/>
      <c r="H76" s="986"/>
      <c r="I76" s="986"/>
      <c r="J76" s="1004"/>
      <c r="K76" s="1004"/>
      <c r="L76" s="1004"/>
      <c r="M76" s="1005"/>
      <c r="N76" s="163"/>
      <c r="O76" s="175"/>
      <c r="P76" s="189"/>
      <c r="Q76" s="175"/>
      <c r="R76" s="189"/>
      <c r="S76" s="81"/>
      <c r="T76" s="189"/>
      <c r="U76" s="175"/>
      <c r="V76" s="189"/>
      <c r="W76" s="175"/>
      <c r="X76" s="62"/>
      <c r="Y76" s="76"/>
      <c r="Z76" s="139"/>
    </row>
    <row r="77" spans="1:26" s="55" customFormat="1" ht="15" customHeight="1">
      <c r="A77" s="140"/>
      <c r="B77" s="140"/>
      <c r="C77" s="1078"/>
      <c r="D77" s="955"/>
      <c r="E77" s="986"/>
      <c r="F77" s="986"/>
      <c r="G77" s="986"/>
      <c r="H77" s="986"/>
      <c r="I77" s="986"/>
      <c r="J77" s="1009" t="s">
        <v>609</v>
      </c>
      <c r="K77" s="1012"/>
      <c r="L77" s="1012"/>
      <c r="M77" s="1013"/>
      <c r="N77" s="735"/>
      <c r="O77" s="731">
        <f>SUM(O74:O75)</f>
        <v>0</v>
      </c>
      <c r="P77" s="735"/>
      <c r="Q77" s="731">
        <f>SUM(Q74:Q75)</f>
        <v>0</v>
      </c>
      <c r="R77" s="735"/>
      <c r="S77" s="731">
        <f>SUM(S74:S75)</f>
        <v>0</v>
      </c>
      <c r="T77" s="735"/>
      <c r="U77" s="731">
        <f>SUM(U74:U75)</f>
        <v>0</v>
      </c>
      <c r="V77" s="735"/>
      <c r="W77" s="731">
        <f>SUM(W74:W75)</f>
        <v>0</v>
      </c>
      <c r="X77" s="286">
        <f>SUM(X74:X75)</f>
        <v>0</v>
      </c>
      <c r="Y77" s="76"/>
      <c r="Z77" s="204">
        <f>O77+Q77+S77+U77+W77</f>
        <v>0</v>
      </c>
    </row>
    <row r="78" spans="1:26" s="55" customFormat="1" ht="6.75" customHeight="1">
      <c r="A78" s="140"/>
      <c r="B78" s="140"/>
      <c r="C78" s="1078"/>
      <c r="D78" s="955"/>
      <c r="E78" s="986"/>
      <c r="F78" s="986"/>
      <c r="G78" s="986"/>
      <c r="H78" s="986"/>
      <c r="I78" s="986"/>
      <c r="J78" s="1004"/>
      <c r="K78" s="1004"/>
      <c r="L78" s="1004"/>
      <c r="M78" s="1005"/>
      <c r="N78" s="163"/>
      <c r="O78" s="67"/>
      <c r="P78" s="189"/>
      <c r="Q78" s="67"/>
      <c r="R78" s="189"/>
      <c r="S78" s="67"/>
      <c r="T78" s="189"/>
      <c r="U78" s="67"/>
      <c r="V78" s="189"/>
      <c r="W78" s="67"/>
      <c r="X78" s="62"/>
      <c r="Y78" s="76"/>
      <c r="Z78" s="139"/>
    </row>
    <row r="79" spans="1:26" s="55" customFormat="1" ht="30.75" customHeight="1">
      <c r="A79" s="141">
        <v>1900</v>
      </c>
      <c r="B79" s="140"/>
      <c r="C79" s="985"/>
      <c r="D79" s="986"/>
      <c r="E79" s="986"/>
      <c r="F79" s="986"/>
      <c r="G79" s="986"/>
      <c r="H79" s="986"/>
      <c r="I79" s="986"/>
      <c r="J79" s="986"/>
      <c r="K79" s="986"/>
      <c r="L79" s="420" t="s">
        <v>610</v>
      </c>
      <c r="M79" s="159"/>
      <c r="N79" s="163"/>
      <c r="O79" s="67"/>
      <c r="P79" s="189"/>
      <c r="Q79" s="67"/>
      <c r="R79" s="189"/>
      <c r="S79" s="67"/>
      <c r="T79" s="189"/>
      <c r="U79" s="67"/>
      <c r="V79" s="189"/>
      <c r="W79" s="67"/>
      <c r="X79" s="62"/>
      <c r="Y79" s="76"/>
      <c r="Z79" s="139"/>
    </row>
    <row r="80" spans="1:26" s="55" customFormat="1" ht="15" customHeight="1">
      <c r="A80" s="140"/>
      <c r="B80" s="140"/>
      <c r="C80" s="985"/>
      <c r="D80" s="986"/>
      <c r="E80" s="986"/>
      <c r="F80" s="986"/>
      <c r="G80" s="986"/>
      <c r="H80" s="986"/>
      <c r="I80" s="986"/>
      <c r="J80" s="986"/>
      <c r="K80" s="986"/>
      <c r="L80" s="419">
        <f>VLOOKUP(E74,Leave_Benefits,3,0)</f>
        <v>0</v>
      </c>
      <c r="M80" s="159"/>
      <c r="N80" s="962">
        <f>O74*L80</f>
        <v>0</v>
      </c>
      <c r="O80" s="1091"/>
      <c r="P80" s="962">
        <f>Q74*L80</f>
        <v>0</v>
      </c>
      <c r="Q80" s="1091"/>
      <c r="R80" s="962">
        <f>S74*L80</f>
        <v>0</v>
      </c>
      <c r="S80" s="1091"/>
      <c r="T80" s="962">
        <f>U74*L80</f>
        <v>0</v>
      </c>
      <c r="U80" s="1091"/>
      <c r="V80" s="962">
        <f>W74*L80</f>
        <v>0</v>
      </c>
      <c r="W80" s="1091"/>
      <c r="X80" s="43">
        <f>N80+P80+R80+T80+V80</f>
        <v>0</v>
      </c>
      <c r="Y80" s="76"/>
      <c r="Z80" s="139"/>
    </row>
    <row r="81" spans="1:30" s="55" customFormat="1" ht="15" customHeight="1">
      <c r="A81" s="140"/>
      <c r="B81" s="140"/>
      <c r="C81" s="985"/>
      <c r="D81" s="986"/>
      <c r="E81" s="986"/>
      <c r="F81" s="986"/>
      <c r="G81" s="986"/>
      <c r="H81" s="986"/>
      <c r="I81" s="986"/>
      <c r="J81" s="986"/>
      <c r="K81" s="986"/>
      <c r="L81" s="419">
        <f>VLOOKUP(E75,Leave_Benefits,3,0)</f>
        <v>0</v>
      </c>
      <c r="M81" s="159"/>
      <c r="N81" s="962">
        <f>O75*L81</f>
        <v>0</v>
      </c>
      <c r="O81" s="1091"/>
      <c r="P81" s="962">
        <f>Q75*L81</f>
        <v>0</v>
      </c>
      <c r="Q81" s="1091"/>
      <c r="R81" s="962">
        <f>S75*L81</f>
        <v>0</v>
      </c>
      <c r="S81" s="1091"/>
      <c r="T81" s="962">
        <f>U75*L81</f>
        <v>0</v>
      </c>
      <c r="U81" s="1091"/>
      <c r="V81" s="962">
        <f>W75*L81</f>
        <v>0</v>
      </c>
      <c r="W81" s="1091"/>
      <c r="X81" s="43">
        <f>N81+P81+R81+T81+V81</f>
        <v>0</v>
      </c>
      <c r="Y81" s="76"/>
      <c r="Z81" s="139"/>
    </row>
    <row r="82" spans="1:30" s="55" customFormat="1" ht="15" customHeight="1">
      <c r="A82" s="140"/>
      <c r="B82" s="140"/>
      <c r="C82" s="1007"/>
      <c r="D82" s="1008"/>
      <c r="E82" s="1008"/>
      <c r="F82" s="1008"/>
      <c r="G82" s="1008"/>
      <c r="H82" s="1008"/>
      <c r="I82" s="964"/>
      <c r="J82" s="1009" t="s">
        <v>611</v>
      </c>
      <c r="K82" s="1010"/>
      <c r="L82" s="1010"/>
      <c r="M82" s="1010"/>
      <c r="N82" s="960">
        <f>SUM(N80:N81)</f>
        <v>0</v>
      </c>
      <c r="O82" s="961"/>
      <c r="P82" s="960">
        <f>SUM(P80:P81)</f>
        <v>0</v>
      </c>
      <c r="Q82" s="961"/>
      <c r="R82" s="960">
        <f>SUM(R80:R81)</f>
        <v>0</v>
      </c>
      <c r="S82" s="961"/>
      <c r="T82" s="960">
        <f>SUM(T80:T81)</f>
        <v>0</v>
      </c>
      <c r="U82" s="961"/>
      <c r="V82" s="960">
        <f>SUM(V80:V81)</f>
        <v>0</v>
      </c>
      <c r="W82" s="961"/>
      <c r="X82" s="286">
        <f>SUM(X80:X81)</f>
        <v>0</v>
      </c>
      <c r="Y82" s="76"/>
      <c r="Z82" s="204">
        <f>N82+P82+R82+T82+V82</f>
        <v>0</v>
      </c>
    </row>
    <row r="83" spans="1:30" s="55" customFormat="1" ht="15" customHeight="1">
      <c r="A83" s="140"/>
      <c r="B83" s="140"/>
      <c r="C83" s="71"/>
      <c r="D83" s="987" t="s">
        <v>43</v>
      </c>
      <c r="E83" s="988"/>
      <c r="F83" s="988"/>
      <c r="G83" s="988"/>
      <c r="H83" s="988"/>
      <c r="I83" s="988"/>
      <c r="J83" s="989"/>
      <c r="K83" s="989"/>
      <c r="L83" s="989"/>
      <c r="M83" s="989"/>
      <c r="N83" s="1073">
        <f>SUM(O77+N82)</f>
        <v>0</v>
      </c>
      <c r="O83" s="964"/>
      <c r="P83" s="1073">
        <f>SUM(Q77+P82)</f>
        <v>0</v>
      </c>
      <c r="Q83" s="964"/>
      <c r="R83" s="1073">
        <f>SUM(S77+R82)</f>
        <v>0</v>
      </c>
      <c r="S83" s="964"/>
      <c r="T83" s="1073">
        <f>SUM(U77+T82)</f>
        <v>0</v>
      </c>
      <c r="U83" s="964"/>
      <c r="V83" s="1073">
        <f>SUM(W77+V82)</f>
        <v>0</v>
      </c>
      <c r="W83" s="964"/>
      <c r="X83" s="177">
        <f>SUM(X77+X82)</f>
        <v>0</v>
      </c>
      <c r="Y83" s="76"/>
      <c r="Z83" s="139">
        <f>SUM(N83+P83+R83+T83+V83)</f>
        <v>0</v>
      </c>
    </row>
    <row r="84" spans="1:30" s="76" customFormat="1" ht="15" customHeight="1">
      <c r="A84" s="141">
        <v>2000</v>
      </c>
      <c r="B84" s="141"/>
      <c r="C84" s="170" t="s">
        <v>206</v>
      </c>
      <c r="D84" s="171"/>
      <c r="E84" s="1050" t="s">
        <v>588</v>
      </c>
      <c r="F84" s="1050"/>
      <c r="G84" s="1050"/>
      <c r="H84" s="1050"/>
      <c r="I84" s="1050"/>
      <c r="J84" s="171"/>
      <c r="K84" s="171"/>
      <c r="L84" s="982" t="s">
        <v>4</v>
      </c>
      <c r="M84" s="172"/>
      <c r="N84" s="173"/>
      <c r="O84" s="174"/>
      <c r="P84" s="173"/>
      <c r="Q84" s="174"/>
      <c r="R84" s="173"/>
      <c r="S84" s="174"/>
      <c r="T84" s="173"/>
      <c r="U84" s="174"/>
      <c r="V84" s="173"/>
      <c r="W84" s="174"/>
      <c r="X84" s="169"/>
      <c r="Y84" s="78"/>
      <c r="Z84" s="79"/>
      <c r="AC84" s="39"/>
      <c r="AD84" s="39"/>
    </row>
    <row r="85" spans="1:30" s="12" customFormat="1" ht="24.75" customHeight="1">
      <c r="A85" s="25"/>
      <c r="B85" s="25"/>
      <c r="C85" s="27" t="s">
        <v>791</v>
      </c>
      <c r="D85" s="14" t="s">
        <v>526</v>
      </c>
      <c r="E85" s="149" t="s">
        <v>691</v>
      </c>
      <c r="F85" s="149" t="s">
        <v>692</v>
      </c>
      <c r="G85" s="149" t="s">
        <v>693</v>
      </c>
      <c r="H85" s="149" t="s">
        <v>694</v>
      </c>
      <c r="I85" s="149" t="s">
        <v>695</v>
      </c>
      <c r="J85" s="83"/>
      <c r="K85" s="32" t="s">
        <v>687</v>
      </c>
      <c r="L85" s="983"/>
      <c r="M85" s="14"/>
      <c r="N85" s="77"/>
      <c r="O85" s="81"/>
      <c r="P85" s="59"/>
      <c r="Q85" s="81"/>
      <c r="R85" s="59"/>
      <c r="S85" s="81"/>
      <c r="T85" s="59"/>
      <c r="U85" s="81"/>
      <c r="V85" s="59"/>
      <c r="W85" s="81"/>
      <c r="X85" s="62"/>
      <c r="Y85" s="15"/>
      <c r="Z85" s="26"/>
      <c r="AC85" s="39"/>
      <c r="AD85" s="39"/>
    </row>
    <row r="86" spans="1:30" s="12" customFormat="1" ht="15" customHeight="1">
      <c r="A86" s="25"/>
      <c r="B86" s="25"/>
      <c r="C86" s="82" t="s">
        <v>68</v>
      </c>
      <c r="D86" s="40"/>
      <c r="E86" s="83"/>
      <c r="F86" s="83"/>
      <c r="G86" s="83"/>
      <c r="H86" s="83"/>
      <c r="I86" s="83"/>
      <c r="J86" s="83"/>
      <c r="K86" s="143"/>
      <c r="L86" s="14">
        <f t="shared" ref="L86:L99" si="51">VLOOKUP(C86,TravelIncrease,2,0)</f>
        <v>0</v>
      </c>
      <c r="M86" s="14"/>
      <c r="N86" s="962">
        <f>E86*K86</f>
        <v>0</v>
      </c>
      <c r="O86" s="953"/>
      <c r="P86" s="962">
        <f>F86*K86*L86</f>
        <v>0</v>
      </c>
      <c r="Q86" s="953"/>
      <c r="R86" s="962">
        <f>G86*K86*(L86^2)</f>
        <v>0</v>
      </c>
      <c r="S86" s="953"/>
      <c r="T86" s="962">
        <f>H86*K86*(L86^3)</f>
        <v>0</v>
      </c>
      <c r="U86" s="953"/>
      <c r="V86" s="962">
        <f>I86*K86*(L86^4)</f>
        <v>0</v>
      </c>
      <c r="W86" s="953"/>
      <c r="X86" s="43">
        <f t="shared" ref="X86:X99" si="52">SUM(N86+P86+R86+T86+V86)</f>
        <v>0</v>
      </c>
      <c r="Y86" s="15"/>
      <c r="Z86" s="26"/>
      <c r="AC86" s="39"/>
      <c r="AD86" s="39"/>
    </row>
    <row r="87" spans="1:30" s="12" customFormat="1" ht="15" customHeight="1">
      <c r="A87" s="25"/>
      <c r="B87" s="25"/>
      <c r="C87" s="82" t="s">
        <v>68</v>
      </c>
      <c r="D87" s="40"/>
      <c r="E87" s="83"/>
      <c r="F87" s="83"/>
      <c r="G87" s="83"/>
      <c r="H87" s="83"/>
      <c r="I87" s="83"/>
      <c r="J87" s="83"/>
      <c r="K87" s="143"/>
      <c r="L87" s="14">
        <f t="shared" si="51"/>
        <v>0</v>
      </c>
      <c r="M87" s="14"/>
      <c r="N87" s="962">
        <f t="shared" ref="N87:N99" si="53">E87*K87</f>
        <v>0</v>
      </c>
      <c r="O87" s="953"/>
      <c r="P87" s="962">
        <f>F87*K87*L87</f>
        <v>0</v>
      </c>
      <c r="Q87" s="953"/>
      <c r="R87" s="962">
        <f>G87*K87*(L87^2)</f>
        <v>0</v>
      </c>
      <c r="S87" s="953"/>
      <c r="T87" s="962">
        <f>H87*K87*(L87^3)</f>
        <v>0</v>
      </c>
      <c r="U87" s="953"/>
      <c r="V87" s="962">
        <f>I87*K87*(L87^4)</f>
        <v>0</v>
      </c>
      <c r="W87" s="953"/>
      <c r="X87" s="43">
        <f t="shared" si="52"/>
        <v>0</v>
      </c>
      <c r="Y87" s="15"/>
      <c r="Z87" s="26"/>
      <c r="AC87" s="39"/>
      <c r="AD87" s="39"/>
    </row>
    <row r="88" spans="1:30" s="12" customFormat="1" ht="15" customHeight="1">
      <c r="A88" s="25"/>
      <c r="B88" s="25"/>
      <c r="C88" s="82" t="s">
        <v>68</v>
      </c>
      <c r="D88" s="40"/>
      <c r="E88" s="83"/>
      <c r="F88" s="83"/>
      <c r="G88" s="83"/>
      <c r="H88" s="83"/>
      <c r="I88" s="83"/>
      <c r="J88" s="83"/>
      <c r="K88" s="143"/>
      <c r="L88" s="14">
        <f t="shared" si="51"/>
        <v>0</v>
      </c>
      <c r="M88" s="14"/>
      <c r="N88" s="962">
        <f t="shared" si="53"/>
        <v>0</v>
      </c>
      <c r="O88" s="953"/>
      <c r="P88" s="962">
        <f t="shared" ref="P88:P99" si="54">F88*K88*L88</f>
        <v>0</v>
      </c>
      <c r="Q88" s="953"/>
      <c r="R88" s="962">
        <f t="shared" ref="R88:R99" si="55">G88*K88*(L88^2)</f>
        <v>0</v>
      </c>
      <c r="S88" s="953"/>
      <c r="T88" s="962">
        <f t="shared" ref="T88:T99" si="56">H88*K88*(L88^3)</f>
        <v>0</v>
      </c>
      <c r="U88" s="953"/>
      <c r="V88" s="962">
        <f t="shared" ref="V88:V99" si="57">I88*K88*(L88^4)</f>
        <v>0</v>
      </c>
      <c r="W88" s="953"/>
      <c r="X88" s="43">
        <f t="shared" si="52"/>
        <v>0</v>
      </c>
      <c r="Y88" s="15"/>
      <c r="Z88" s="26"/>
    </row>
    <row r="89" spans="1:30" s="12" customFormat="1" ht="15" customHeight="1">
      <c r="A89" s="25"/>
      <c r="B89" s="25"/>
      <c r="C89" s="82" t="s">
        <v>68</v>
      </c>
      <c r="D89" s="40"/>
      <c r="E89" s="83"/>
      <c r="F89" s="83"/>
      <c r="G89" s="83"/>
      <c r="H89" s="83"/>
      <c r="I89" s="83"/>
      <c r="J89" s="83"/>
      <c r="K89" s="143"/>
      <c r="L89" s="14">
        <f t="shared" si="51"/>
        <v>0</v>
      </c>
      <c r="M89" s="14"/>
      <c r="N89" s="962">
        <f t="shared" si="53"/>
        <v>0</v>
      </c>
      <c r="O89" s="953"/>
      <c r="P89" s="962">
        <f t="shared" si="54"/>
        <v>0</v>
      </c>
      <c r="Q89" s="953"/>
      <c r="R89" s="962">
        <f t="shared" si="55"/>
        <v>0</v>
      </c>
      <c r="S89" s="953"/>
      <c r="T89" s="962">
        <f t="shared" si="56"/>
        <v>0</v>
      </c>
      <c r="U89" s="953"/>
      <c r="V89" s="962">
        <f t="shared" si="57"/>
        <v>0</v>
      </c>
      <c r="W89" s="953"/>
      <c r="X89" s="43">
        <f t="shared" si="52"/>
        <v>0</v>
      </c>
      <c r="Y89" s="15"/>
      <c r="Z89" s="26"/>
    </row>
    <row r="90" spans="1:30" s="12" customFormat="1" ht="15" customHeight="1">
      <c r="A90" s="25"/>
      <c r="B90" s="25"/>
      <c r="C90" s="82" t="s">
        <v>68</v>
      </c>
      <c r="D90" s="40"/>
      <c r="E90" s="83"/>
      <c r="F90" s="83"/>
      <c r="G90" s="83"/>
      <c r="H90" s="83"/>
      <c r="I90" s="83"/>
      <c r="J90" s="83"/>
      <c r="K90" s="143"/>
      <c r="L90" s="14">
        <f t="shared" si="51"/>
        <v>0</v>
      </c>
      <c r="M90" s="14"/>
      <c r="N90" s="962">
        <f t="shared" si="53"/>
        <v>0</v>
      </c>
      <c r="O90" s="953"/>
      <c r="P90" s="962">
        <f t="shared" si="54"/>
        <v>0</v>
      </c>
      <c r="Q90" s="953"/>
      <c r="R90" s="962">
        <f t="shared" si="55"/>
        <v>0</v>
      </c>
      <c r="S90" s="953"/>
      <c r="T90" s="962">
        <f t="shared" si="56"/>
        <v>0</v>
      </c>
      <c r="U90" s="953"/>
      <c r="V90" s="962">
        <f t="shared" si="57"/>
        <v>0</v>
      </c>
      <c r="W90" s="953"/>
      <c r="X90" s="43">
        <f t="shared" si="52"/>
        <v>0</v>
      </c>
      <c r="Y90" s="15"/>
      <c r="Z90" s="26"/>
    </row>
    <row r="91" spans="1:30" s="12" customFormat="1" ht="15" customHeight="1">
      <c r="A91" s="25"/>
      <c r="B91" s="25"/>
      <c r="C91" s="82" t="s">
        <v>68</v>
      </c>
      <c r="D91" s="40"/>
      <c r="E91" s="83"/>
      <c r="F91" s="83"/>
      <c r="G91" s="83"/>
      <c r="H91" s="83"/>
      <c r="I91" s="83"/>
      <c r="J91" s="83"/>
      <c r="K91" s="143"/>
      <c r="L91" s="14">
        <f t="shared" si="51"/>
        <v>0</v>
      </c>
      <c r="M91" s="14"/>
      <c r="N91" s="962">
        <f t="shared" si="53"/>
        <v>0</v>
      </c>
      <c r="O91" s="953"/>
      <c r="P91" s="962">
        <f t="shared" si="54"/>
        <v>0</v>
      </c>
      <c r="Q91" s="953"/>
      <c r="R91" s="962">
        <f t="shared" si="55"/>
        <v>0</v>
      </c>
      <c r="S91" s="953"/>
      <c r="T91" s="962">
        <f t="shared" si="56"/>
        <v>0</v>
      </c>
      <c r="U91" s="953"/>
      <c r="V91" s="962">
        <f t="shared" si="57"/>
        <v>0</v>
      </c>
      <c r="W91" s="953"/>
      <c r="X91" s="43">
        <f t="shared" si="52"/>
        <v>0</v>
      </c>
      <c r="Y91" s="15"/>
      <c r="Z91" s="26"/>
    </row>
    <row r="92" spans="1:30" s="12" customFormat="1" ht="15" customHeight="1">
      <c r="A92" s="25"/>
      <c r="B92" s="25"/>
      <c r="C92" s="82" t="s">
        <v>68</v>
      </c>
      <c r="D92" s="40"/>
      <c r="E92" s="83"/>
      <c r="F92" s="83"/>
      <c r="G92" s="83"/>
      <c r="H92" s="83"/>
      <c r="I92" s="83"/>
      <c r="J92" s="83"/>
      <c r="K92" s="136"/>
      <c r="L92" s="14">
        <f t="shared" si="51"/>
        <v>0</v>
      </c>
      <c r="M92" s="14"/>
      <c r="N92" s="962">
        <f t="shared" si="53"/>
        <v>0</v>
      </c>
      <c r="O92" s="953"/>
      <c r="P92" s="962">
        <f t="shared" si="54"/>
        <v>0</v>
      </c>
      <c r="Q92" s="953"/>
      <c r="R92" s="962">
        <f t="shared" si="55"/>
        <v>0</v>
      </c>
      <c r="S92" s="953"/>
      <c r="T92" s="962">
        <f t="shared" si="56"/>
        <v>0</v>
      </c>
      <c r="U92" s="953"/>
      <c r="V92" s="962">
        <f t="shared" si="57"/>
        <v>0</v>
      </c>
      <c r="W92" s="953"/>
      <c r="X92" s="43">
        <f t="shared" si="52"/>
        <v>0</v>
      </c>
      <c r="Y92" s="15"/>
      <c r="Z92" s="26"/>
      <c r="AC92" s="39"/>
    </row>
    <row r="93" spans="1:30" s="12" customFormat="1" ht="15" customHeight="1">
      <c r="A93" s="25"/>
      <c r="B93" s="25"/>
      <c r="C93" s="82" t="s">
        <v>68</v>
      </c>
      <c r="D93" s="40"/>
      <c r="E93" s="83"/>
      <c r="F93" s="83"/>
      <c r="G93" s="83"/>
      <c r="H93" s="83"/>
      <c r="I93" s="83"/>
      <c r="J93" s="83"/>
      <c r="K93" s="143"/>
      <c r="L93" s="14">
        <f t="shared" si="51"/>
        <v>0</v>
      </c>
      <c r="M93" s="14"/>
      <c r="N93" s="962">
        <f t="shared" si="53"/>
        <v>0</v>
      </c>
      <c r="O93" s="953"/>
      <c r="P93" s="962">
        <f t="shared" si="54"/>
        <v>0</v>
      </c>
      <c r="Q93" s="953"/>
      <c r="R93" s="962">
        <f t="shared" si="55"/>
        <v>0</v>
      </c>
      <c r="S93" s="953"/>
      <c r="T93" s="962">
        <f t="shared" si="56"/>
        <v>0</v>
      </c>
      <c r="U93" s="953"/>
      <c r="V93" s="962">
        <f t="shared" si="57"/>
        <v>0</v>
      </c>
      <c r="W93" s="953"/>
      <c r="X93" s="43">
        <f t="shared" si="52"/>
        <v>0</v>
      </c>
      <c r="Y93" s="15"/>
      <c r="Z93" s="26"/>
      <c r="AC93" s="39"/>
    </row>
    <row r="94" spans="1:30" s="12" customFormat="1" ht="15" customHeight="1">
      <c r="A94" s="25"/>
      <c r="B94" s="25"/>
      <c r="C94" s="82" t="s">
        <v>68</v>
      </c>
      <c r="D94" s="40"/>
      <c r="E94" s="83"/>
      <c r="F94" s="83"/>
      <c r="G94" s="83"/>
      <c r="H94" s="83"/>
      <c r="I94" s="83"/>
      <c r="J94" s="83"/>
      <c r="K94" s="143"/>
      <c r="L94" s="14">
        <f t="shared" si="51"/>
        <v>0</v>
      </c>
      <c r="M94" s="14"/>
      <c r="N94" s="962">
        <f t="shared" si="53"/>
        <v>0</v>
      </c>
      <c r="O94" s="953"/>
      <c r="P94" s="962">
        <f t="shared" si="54"/>
        <v>0</v>
      </c>
      <c r="Q94" s="953"/>
      <c r="R94" s="962">
        <f t="shared" si="55"/>
        <v>0</v>
      </c>
      <c r="S94" s="953"/>
      <c r="T94" s="962">
        <f t="shared" si="56"/>
        <v>0</v>
      </c>
      <c r="U94" s="953"/>
      <c r="V94" s="962">
        <f t="shared" si="57"/>
        <v>0</v>
      </c>
      <c r="W94" s="953"/>
      <c r="X94" s="43">
        <f t="shared" si="52"/>
        <v>0</v>
      </c>
      <c r="Y94" s="15"/>
      <c r="Z94" s="26"/>
      <c r="AC94" s="39"/>
    </row>
    <row r="95" spans="1:30" s="12" customFormat="1" ht="15" customHeight="1">
      <c r="A95" s="25"/>
      <c r="B95" s="25"/>
      <c r="C95" s="82" t="s">
        <v>68</v>
      </c>
      <c r="D95" s="40"/>
      <c r="E95" s="83"/>
      <c r="F95" s="83"/>
      <c r="G95" s="83"/>
      <c r="H95" s="83"/>
      <c r="I95" s="83"/>
      <c r="J95" s="83"/>
      <c r="K95" s="143"/>
      <c r="L95" s="14">
        <f t="shared" si="51"/>
        <v>0</v>
      </c>
      <c r="M95" s="14"/>
      <c r="N95" s="962">
        <f t="shared" si="53"/>
        <v>0</v>
      </c>
      <c r="O95" s="953"/>
      <c r="P95" s="962">
        <f t="shared" si="54"/>
        <v>0</v>
      </c>
      <c r="Q95" s="953"/>
      <c r="R95" s="962">
        <f t="shared" si="55"/>
        <v>0</v>
      </c>
      <c r="S95" s="953"/>
      <c r="T95" s="962">
        <f t="shared" si="56"/>
        <v>0</v>
      </c>
      <c r="U95" s="953"/>
      <c r="V95" s="962">
        <f t="shared" si="57"/>
        <v>0</v>
      </c>
      <c r="W95" s="953"/>
      <c r="X95" s="43">
        <f t="shared" si="52"/>
        <v>0</v>
      </c>
      <c r="Y95" s="15"/>
      <c r="Z95" s="26"/>
      <c r="AC95" s="39"/>
    </row>
    <row r="96" spans="1:30" s="12" customFormat="1" ht="15" customHeight="1">
      <c r="A96" s="25"/>
      <c r="B96" s="25"/>
      <c r="C96" s="82" t="s">
        <v>68</v>
      </c>
      <c r="D96" s="40"/>
      <c r="E96" s="83"/>
      <c r="F96" s="83"/>
      <c r="G96" s="83"/>
      <c r="H96" s="83"/>
      <c r="I96" s="83"/>
      <c r="J96" s="83"/>
      <c r="K96" s="143"/>
      <c r="L96" s="14">
        <f t="shared" si="51"/>
        <v>0</v>
      </c>
      <c r="M96" s="14"/>
      <c r="N96" s="962">
        <f t="shared" si="53"/>
        <v>0</v>
      </c>
      <c r="O96" s="953"/>
      <c r="P96" s="962">
        <f t="shared" si="54"/>
        <v>0</v>
      </c>
      <c r="Q96" s="953"/>
      <c r="R96" s="962">
        <f t="shared" si="55"/>
        <v>0</v>
      </c>
      <c r="S96" s="953"/>
      <c r="T96" s="962">
        <f t="shared" si="56"/>
        <v>0</v>
      </c>
      <c r="U96" s="953"/>
      <c r="V96" s="962">
        <f t="shared" si="57"/>
        <v>0</v>
      </c>
      <c r="W96" s="953"/>
      <c r="X96" s="43">
        <f t="shared" si="52"/>
        <v>0</v>
      </c>
      <c r="Y96" s="15"/>
      <c r="Z96" s="26"/>
      <c r="AC96" s="39"/>
    </row>
    <row r="97" spans="1:29" s="12" customFormat="1" ht="15" customHeight="1">
      <c r="A97" s="25"/>
      <c r="B97" s="25"/>
      <c r="C97" s="82" t="s">
        <v>68</v>
      </c>
      <c r="D97" s="40"/>
      <c r="E97" s="83"/>
      <c r="F97" s="83"/>
      <c r="G97" s="83"/>
      <c r="H97" s="83"/>
      <c r="I97" s="83"/>
      <c r="J97" s="83"/>
      <c r="K97" s="143"/>
      <c r="L97" s="14">
        <f t="shared" si="51"/>
        <v>0</v>
      </c>
      <c r="M97" s="14"/>
      <c r="N97" s="962">
        <f t="shared" si="53"/>
        <v>0</v>
      </c>
      <c r="O97" s="953"/>
      <c r="P97" s="962">
        <f t="shared" si="54"/>
        <v>0</v>
      </c>
      <c r="Q97" s="953"/>
      <c r="R97" s="962">
        <f t="shared" si="55"/>
        <v>0</v>
      </c>
      <c r="S97" s="953"/>
      <c r="T97" s="962">
        <f t="shared" si="56"/>
        <v>0</v>
      </c>
      <c r="U97" s="953"/>
      <c r="V97" s="962">
        <f t="shared" si="57"/>
        <v>0</v>
      </c>
      <c r="W97" s="953"/>
      <c r="X97" s="43">
        <f t="shared" si="52"/>
        <v>0</v>
      </c>
      <c r="Y97" s="15"/>
      <c r="Z97" s="26"/>
      <c r="AC97" s="39"/>
    </row>
    <row r="98" spans="1:29" s="12" customFormat="1" ht="15" customHeight="1">
      <c r="A98" s="25"/>
      <c r="B98" s="25"/>
      <c r="C98" s="82" t="s">
        <v>68</v>
      </c>
      <c r="D98" s="40"/>
      <c r="E98" s="83"/>
      <c r="F98" s="83"/>
      <c r="G98" s="83"/>
      <c r="H98" s="83"/>
      <c r="I98" s="83"/>
      <c r="J98" s="83"/>
      <c r="K98" s="143"/>
      <c r="L98" s="14">
        <f t="shared" si="51"/>
        <v>0</v>
      </c>
      <c r="M98" s="14"/>
      <c r="N98" s="962">
        <f t="shared" si="53"/>
        <v>0</v>
      </c>
      <c r="O98" s="953"/>
      <c r="P98" s="962">
        <f t="shared" si="54"/>
        <v>0</v>
      </c>
      <c r="Q98" s="953"/>
      <c r="R98" s="962">
        <f t="shared" si="55"/>
        <v>0</v>
      </c>
      <c r="S98" s="953"/>
      <c r="T98" s="962">
        <f t="shared" si="56"/>
        <v>0</v>
      </c>
      <c r="U98" s="953"/>
      <c r="V98" s="962">
        <f t="shared" si="57"/>
        <v>0</v>
      </c>
      <c r="W98" s="953"/>
      <c r="X98" s="43">
        <f t="shared" si="52"/>
        <v>0</v>
      </c>
      <c r="Y98" s="15"/>
      <c r="Z98" s="26"/>
      <c r="AC98" s="39"/>
    </row>
    <row r="99" spans="1:29" s="12" customFormat="1" ht="15" customHeight="1">
      <c r="A99" s="25"/>
      <c r="B99" s="25"/>
      <c r="C99" s="82" t="s">
        <v>68</v>
      </c>
      <c r="D99" s="40"/>
      <c r="E99" s="83"/>
      <c r="F99" s="83"/>
      <c r="G99" s="83"/>
      <c r="H99" s="83"/>
      <c r="I99" s="83"/>
      <c r="J99" s="83"/>
      <c r="K99" s="143"/>
      <c r="L99" s="14">
        <f t="shared" si="51"/>
        <v>0</v>
      </c>
      <c r="M99" s="14"/>
      <c r="N99" s="962">
        <f t="shared" si="53"/>
        <v>0</v>
      </c>
      <c r="O99" s="953"/>
      <c r="P99" s="962">
        <f t="shared" si="54"/>
        <v>0</v>
      </c>
      <c r="Q99" s="953"/>
      <c r="R99" s="962">
        <f t="shared" si="55"/>
        <v>0</v>
      </c>
      <c r="S99" s="953"/>
      <c r="T99" s="962">
        <f t="shared" si="56"/>
        <v>0</v>
      </c>
      <c r="U99" s="953"/>
      <c r="V99" s="962">
        <f t="shared" si="57"/>
        <v>0</v>
      </c>
      <c r="W99" s="953"/>
      <c r="X99" s="43">
        <f t="shared" si="52"/>
        <v>0</v>
      </c>
      <c r="Y99" s="15"/>
      <c r="Z99" s="26"/>
      <c r="AC99" s="39"/>
    </row>
    <row r="100" spans="1:29" s="12" customFormat="1" ht="15" customHeight="1">
      <c r="A100" s="25"/>
      <c r="B100" s="25"/>
      <c r="C100" s="82" t="s">
        <v>68</v>
      </c>
      <c r="D100" s="40"/>
      <c r="E100" s="83"/>
      <c r="F100" s="83"/>
      <c r="G100" s="83"/>
      <c r="H100" s="83"/>
      <c r="I100" s="83"/>
      <c r="J100" s="83"/>
      <c r="K100" s="143"/>
      <c r="L100" s="14">
        <f>VLOOKUP(C100,TravelIncrease,2,0)</f>
        <v>0</v>
      </c>
      <c r="M100" s="14"/>
      <c r="N100" s="962">
        <f>E100*K100</f>
        <v>0</v>
      </c>
      <c r="O100" s="953"/>
      <c r="P100" s="962">
        <f>F100*K100*L100</f>
        <v>0</v>
      </c>
      <c r="Q100" s="953"/>
      <c r="R100" s="962">
        <f>G100*K100*(L100^2)</f>
        <v>0</v>
      </c>
      <c r="S100" s="953"/>
      <c r="T100" s="962">
        <f>H100*K100*(L100^3)</f>
        <v>0</v>
      </c>
      <c r="U100" s="953"/>
      <c r="V100" s="962">
        <f>I100*K100*(L100^4)</f>
        <v>0</v>
      </c>
      <c r="W100" s="953"/>
      <c r="X100" s="43">
        <f>SUM(N100+P100+R100+T100+V100)</f>
        <v>0</v>
      </c>
      <c r="Y100" s="15"/>
      <c r="Z100" s="26"/>
      <c r="AC100" s="39"/>
    </row>
    <row r="101" spans="1:29" s="12" customFormat="1" ht="15" customHeight="1">
      <c r="A101" s="25"/>
      <c r="B101" s="25"/>
      <c r="C101" s="82" t="s">
        <v>68</v>
      </c>
      <c r="D101" s="40"/>
      <c r="E101" s="83"/>
      <c r="F101" s="83"/>
      <c r="G101" s="83"/>
      <c r="H101" s="83"/>
      <c r="I101" s="83"/>
      <c r="J101" s="83"/>
      <c r="K101" s="143"/>
      <c r="L101" s="14">
        <f>VLOOKUP(C101,TravelIncrease,2,0)</f>
        <v>0</v>
      </c>
      <c r="M101" s="14"/>
      <c r="N101" s="962">
        <f>E101*K101</f>
        <v>0</v>
      </c>
      <c r="O101" s="953"/>
      <c r="P101" s="962">
        <f>F101*K101*L101</f>
        <v>0</v>
      </c>
      <c r="Q101" s="953"/>
      <c r="R101" s="962">
        <f>G101*K101*(L101^2)</f>
        <v>0</v>
      </c>
      <c r="S101" s="953"/>
      <c r="T101" s="962">
        <f>H101*K101*(L101^3)</f>
        <v>0</v>
      </c>
      <c r="U101" s="953"/>
      <c r="V101" s="962">
        <f>I101*K101*(L101^4)</f>
        <v>0</v>
      </c>
      <c r="W101" s="953"/>
      <c r="X101" s="43">
        <f>SUM(N101+P101+R101+T101+V101)</f>
        <v>0</v>
      </c>
      <c r="Y101" s="15"/>
      <c r="Z101" s="26"/>
      <c r="AC101" s="39"/>
    </row>
    <row r="102" spans="1:29" s="12" customFormat="1" ht="15" customHeight="1">
      <c r="A102" s="25"/>
      <c r="B102" s="25"/>
      <c r="C102" s="82" t="s">
        <v>68</v>
      </c>
      <c r="D102" s="40"/>
      <c r="E102" s="83"/>
      <c r="F102" s="83"/>
      <c r="G102" s="83"/>
      <c r="H102" s="83"/>
      <c r="I102" s="83"/>
      <c r="J102" s="83"/>
      <c r="K102" s="143"/>
      <c r="L102" s="14">
        <f>VLOOKUP(C102,TravelIncrease,2,0)</f>
        <v>0</v>
      </c>
      <c r="M102" s="14"/>
      <c r="N102" s="962">
        <f>E102*K102</f>
        <v>0</v>
      </c>
      <c r="O102" s="953"/>
      <c r="P102" s="962">
        <f>F102*K102*L102</f>
        <v>0</v>
      </c>
      <c r="Q102" s="953"/>
      <c r="R102" s="962">
        <f>G102*K102*(L102^2)</f>
        <v>0</v>
      </c>
      <c r="S102" s="953"/>
      <c r="T102" s="962">
        <f>H102*K102*(L102^3)</f>
        <v>0</v>
      </c>
      <c r="U102" s="953"/>
      <c r="V102" s="962">
        <f>I102*K102*(L102^4)</f>
        <v>0</v>
      </c>
      <c r="W102" s="953"/>
      <c r="X102" s="43">
        <f>SUM(N102+P102+R102+T102+V102)</f>
        <v>0</v>
      </c>
      <c r="Y102" s="15"/>
      <c r="Z102" s="26"/>
      <c r="AC102" s="39"/>
    </row>
    <row r="103" spans="1:29" s="12" customFormat="1" ht="15" customHeight="1">
      <c r="A103" s="25"/>
      <c r="B103" s="25"/>
      <c r="C103" s="56"/>
      <c r="D103" s="52"/>
      <c r="E103" s="14"/>
      <c r="F103" s="14"/>
      <c r="G103" s="14"/>
      <c r="H103" s="14"/>
      <c r="I103" s="14"/>
      <c r="J103" s="981" t="s">
        <v>528</v>
      </c>
      <c r="K103" s="980"/>
      <c r="L103" s="980"/>
      <c r="M103" s="980"/>
      <c r="N103" s="960">
        <f>SUM(N86:N102)</f>
        <v>0</v>
      </c>
      <c r="O103" s="961"/>
      <c r="P103" s="960">
        <f>SUM(P86:P102)</f>
        <v>0</v>
      </c>
      <c r="Q103" s="961"/>
      <c r="R103" s="960">
        <f>SUM(R86:R102)</f>
        <v>0</v>
      </c>
      <c r="S103" s="961"/>
      <c r="T103" s="960">
        <f>SUM(T86:T102)</f>
        <v>0</v>
      </c>
      <c r="U103" s="961"/>
      <c r="V103" s="960">
        <f>SUM(V86:V102)</f>
        <v>0</v>
      </c>
      <c r="W103" s="961"/>
      <c r="X103" s="733">
        <f>SUM(X86:X102)</f>
        <v>0</v>
      </c>
      <c r="Y103" s="15"/>
      <c r="Z103" s="203">
        <f>SUM(N103+P103+R103+T103+V103)</f>
        <v>0</v>
      </c>
      <c r="AC103" s="39"/>
    </row>
    <row r="104" spans="1:29" s="12" customFormat="1" ht="14.25" customHeight="1">
      <c r="A104" s="25"/>
      <c r="B104" s="25"/>
      <c r="C104" s="56"/>
      <c r="D104" s="52"/>
      <c r="E104" s="984" t="s">
        <v>588</v>
      </c>
      <c r="F104" s="984"/>
      <c r="G104" s="984"/>
      <c r="H104" s="984"/>
      <c r="I104" s="984"/>
      <c r="J104" s="57"/>
      <c r="K104" s="57"/>
      <c r="L104" s="1083" t="s">
        <v>4</v>
      </c>
      <c r="M104" s="196"/>
      <c r="N104" s="156"/>
      <c r="O104" s="157"/>
      <c r="P104" s="156"/>
      <c r="Q104" s="157"/>
      <c r="R104" s="156"/>
      <c r="S104" s="157"/>
      <c r="T104" s="156"/>
      <c r="U104" s="157"/>
      <c r="V104" s="156"/>
      <c r="W104" s="157"/>
      <c r="X104" s="190"/>
      <c r="Y104" s="15"/>
      <c r="Z104" s="138"/>
      <c r="AC104" s="39"/>
    </row>
    <row r="105" spans="1:29" s="12" customFormat="1" ht="24.75" customHeight="1">
      <c r="A105" s="25"/>
      <c r="B105" s="25"/>
      <c r="C105" s="27" t="s">
        <v>688</v>
      </c>
      <c r="D105" s="14" t="s">
        <v>526</v>
      </c>
      <c r="E105" s="149" t="s">
        <v>691</v>
      </c>
      <c r="F105" s="149" t="s">
        <v>692</v>
      </c>
      <c r="G105" s="149" t="s">
        <v>693</v>
      </c>
      <c r="H105" s="149" t="s">
        <v>694</v>
      </c>
      <c r="I105" s="149" t="s">
        <v>695</v>
      </c>
      <c r="J105" s="83"/>
      <c r="K105" s="32" t="s">
        <v>687</v>
      </c>
      <c r="L105" s="1084"/>
      <c r="M105" s="14"/>
      <c r="N105" s="77"/>
      <c r="O105" s="81"/>
      <c r="P105" s="77"/>
      <c r="Q105" s="81"/>
      <c r="R105" s="77"/>
      <c r="S105" s="81"/>
      <c r="T105" s="77"/>
      <c r="U105" s="81"/>
      <c r="V105" s="77"/>
      <c r="W105" s="81"/>
      <c r="X105" s="62"/>
      <c r="Y105" s="15"/>
      <c r="Z105" s="26"/>
      <c r="AC105" s="39"/>
    </row>
    <row r="106" spans="1:29" ht="15" customHeight="1">
      <c r="C106" s="82" t="s">
        <v>68</v>
      </c>
      <c r="D106" s="40"/>
      <c r="E106" s="83"/>
      <c r="F106" s="83"/>
      <c r="G106" s="83"/>
      <c r="H106" s="83"/>
      <c r="I106" s="83"/>
      <c r="J106" s="83"/>
      <c r="K106" s="143"/>
      <c r="L106" s="83">
        <f t="shared" ref="L106:L111" si="58">VLOOKUP(C106,TravelIncrease,2,0)</f>
        <v>0</v>
      </c>
      <c r="M106" s="40"/>
      <c r="N106" s="962">
        <f t="shared" ref="N106:N111" si="59">E106*K106</f>
        <v>0</v>
      </c>
      <c r="O106" s="953"/>
      <c r="P106" s="962">
        <f t="shared" ref="P106:P111" si="60">F106*K106*L106</f>
        <v>0</v>
      </c>
      <c r="Q106" s="953"/>
      <c r="R106" s="962">
        <f t="shared" ref="R106:R111" si="61">G106*K106*(L106^2)</f>
        <v>0</v>
      </c>
      <c r="S106" s="953"/>
      <c r="T106" s="962">
        <f t="shared" ref="T106:T111" si="62">H106*K106*(L106^3)</f>
        <v>0</v>
      </c>
      <c r="U106" s="953"/>
      <c r="V106" s="962">
        <f t="shared" ref="V106:V111" si="63">I106*K106*(L106^4)</f>
        <v>0</v>
      </c>
      <c r="W106" s="953"/>
      <c r="X106" s="43">
        <f t="shared" ref="X106:X111" si="64">SUM(N106+P106+R106+T106+V106)</f>
        <v>0</v>
      </c>
      <c r="Y106" s="44"/>
      <c r="Z106" s="26"/>
    </row>
    <row r="107" spans="1:29" ht="15" customHeight="1">
      <c r="C107" s="82" t="s">
        <v>68</v>
      </c>
      <c r="D107" s="40"/>
      <c r="E107" s="83"/>
      <c r="F107" s="83"/>
      <c r="G107" s="83"/>
      <c r="H107" s="83"/>
      <c r="I107" s="83"/>
      <c r="J107" s="83"/>
      <c r="K107" s="143"/>
      <c r="L107" s="83">
        <f t="shared" si="58"/>
        <v>0</v>
      </c>
      <c r="M107" s="40"/>
      <c r="N107" s="962">
        <f t="shared" si="59"/>
        <v>0</v>
      </c>
      <c r="O107" s="953"/>
      <c r="P107" s="962">
        <f t="shared" si="60"/>
        <v>0</v>
      </c>
      <c r="Q107" s="953"/>
      <c r="R107" s="962">
        <f t="shared" si="61"/>
        <v>0</v>
      </c>
      <c r="S107" s="953"/>
      <c r="T107" s="962">
        <f t="shared" si="62"/>
        <v>0</v>
      </c>
      <c r="U107" s="953"/>
      <c r="V107" s="962">
        <f t="shared" si="63"/>
        <v>0</v>
      </c>
      <c r="W107" s="953"/>
      <c r="X107" s="43">
        <f t="shared" si="64"/>
        <v>0</v>
      </c>
      <c r="Y107" s="44"/>
      <c r="Z107" s="26"/>
    </row>
    <row r="108" spans="1:29" ht="15" customHeight="1">
      <c r="C108" s="82" t="s">
        <v>68</v>
      </c>
      <c r="D108" s="40"/>
      <c r="E108" s="83"/>
      <c r="F108" s="83"/>
      <c r="G108" s="83"/>
      <c r="H108" s="83"/>
      <c r="I108" s="83"/>
      <c r="J108" s="83"/>
      <c r="K108" s="143"/>
      <c r="L108" s="83">
        <f t="shared" si="58"/>
        <v>0</v>
      </c>
      <c r="M108" s="40"/>
      <c r="N108" s="962">
        <f t="shared" si="59"/>
        <v>0</v>
      </c>
      <c r="O108" s="953"/>
      <c r="P108" s="962">
        <f t="shared" si="60"/>
        <v>0</v>
      </c>
      <c r="Q108" s="953"/>
      <c r="R108" s="962">
        <f t="shared" si="61"/>
        <v>0</v>
      </c>
      <c r="S108" s="953"/>
      <c r="T108" s="962">
        <f t="shared" si="62"/>
        <v>0</v>
      </c>
      <c r="U108" s="953"/>
      <c r="V108" s="962">
        <f t="shared" si="63"/>
        <v>0</v>
      </c>
      <c r="W108" s="953"/>
      <c r="X108" s="43">
        <f t="shared" si="64"/>
        <v>0</v>
      </c>
      <c r="Y108" s="44"/>
      <c r="Z108" s="26"/>
    </row>
    <row r="109" spans="1:29" ht="15" customHeight="1">
      <c r="C109" s="82" t="s">
        <v>68</v>
      </c>
      <c r="D109" s="40"/>
      <c r="E109" s="83"/>
      <c r="F109" s="83"/>
      <c r="G109" s="83"/>
      <c r="H109" s="83"/>
      <c r="I109" s="83"/>
      <c r="J109" s="83"/>
      <c r="K109" s="143"/>
      <c r="L109" s="83">
        <f t="shared" si="58"/>
        <v>0</v>
      </c>
      <c r="M109" s="40"/>
      <c r="N109" s="962">
        <f t="shared" si="59"/>
        <v>0</v>
      </c>
      <c r="O109" s="953"/>
      <c r="P109" s="962">
        <f t="shared" si="60"/>
        <v>0</v>
      </c>
      <c r="Q109" s="953"/>
      <c r="R109" s="962">
        <f t="shared" si="61"/>
        <v>0</v>
      </c>
      <c r="S109" s="953"/>
      <c r="T109" s="962">
        <f t="shared" si="62"/>
        <v>0</v>
      </c>
      <c r="U109" s="953"/>
      <c r="V109" s="962">
        <f t="shared" si="63"/>
        <v>0</v>
      </c>
      <c r="W109" s="953"/>
      <c r="X109" s="43">
        <f t="shared" si="64"/>
        <v>0</v>
      </c>
      <c r="Y109" s="44"/>
      <c r="Z109" s="26"/>
    </row>
    <row r="110" spans="1:29" ht="15" customHeight="1">
      <c r="C110" s="82" t="s">
        <v>68</v>
      </c>
      <c r="D110" s="40"/>
      <c r="E110" s="83"/>
      <c r="F110" s="83"/>
      <c r="G110" s="83"/>
      <c r="H110" s="83"/>
      <c r="I110" s="83"/>
      <c r="J110" s="83"/>
      <c r="K110" s="143"/>
      <c r="L110" s="83">
        <f t="shared" si="58"/>
        <v>0</v>
      </c>
      <c r="M110" s="40"/>
      <c r="N110" s="962">
        <f t="shared" si="59"/>
        <v>0</v>
      </c>
      <c r="O110" s="953"/>
      <c r="P110" s="962">
        <f t="shared" si="60"/>
        <v>0</v>
      </c>
      <c r="Q110" s="953"/>
      <c r="R110" s="962">
        <f t="shared" si="61"/>
        <v>0</v>
      </c>
      <c r="S110" s="953"/>
      <c r="T110" s="962">
        <f t="shared" si="62"/>
        <v>0</v>
      </c>
      <c r="U110" s="953"/>
      <c r="V110" s="962">
        <f t="shared" si="63"/>
        <v>0</v>
      </c>
      <c r="W110" s="953"/>
      <c r="X110" s="43">
        <f t="shared" si="64"/>
        <v>0</v>
      </c>
      <c r="Y110" s="44"/>
      <c r="Z110" s="26"/>
    </row>
    <row r="111" spans="1:29" ht="15" customHeight="1">
      <c r="C111" s="82" t="s">
        <v>68</v>
      </c>
      <c r="D111" s="40"/>
      <c r="E111" s="83"/>
      <c r="F111" s="83"/>
      <c r="G111" s="83"/>
      <c r="H111" s="83"/>
      <c r="I111" s="83"/>
      <c r="J111" s="83"/>
      <c r="K111" s="143"/>
      <c r="L111" s="83">
        <f t="shared" si="58"/>
        <v>0</v>
      </c>
      <c r="M111" s="40"/>
      <c r="N111" s="962">
        <f t="shared" si="59"/>
        <v>0</v>
      </c>
      <c r="O111" s="953"/>
      <c r="P111" s="962">
        <f t="shared" si="60"/>
        <v>0</v>
      </c>
      <c r="Q111" s="953"/>
      <c r="R111" s="962">
        <f t="shared" si="61"/>
        <v>0</v>
      </c>
      <c r="S111" s="953"/>
      <c r="T111" s="962">
        <f t="shared" si="62"/>
        <v>0</v>
      </c>
      <c r="U111" s="953"/>
      <c r="V111" s="962">
        <f t="shared" si="63"/>
        <v>0</v>
      </c>
      <c r="W111" s="953"/>
      <c r="X111" s="43">
        <f t="shared" si="64"/>
        <v>0</v>
      </c>
      <c r="Y111" s="44"/>
      <c r="Z111" s="26"/>
    </row>
    <row r="112" spans="1:29" ht="15" customHeight="1">
      <c r="C112" s="56"/>
      <c r="D112" s="52"/>
      <c r="E112" s="57"/>
      <c r="F112" s="57"/>
      <c r="G112" s="57"/>
      <c r="H112" s="57"/>
      <c r="I112" s="57"/>
      <c r="J112" s="979" t="s">
        <v>527</v>
      </c>
      <c r="K112" s="980"/>
      <c r="L112" s="980"/>
      <c r="M112" s="980"/>
      <c r="N112" s="960">
        <f>SUM(N106:N111)</f>
        <v>0</v>
      </c>
      <c r="O112" s="961"/>
      <c r="P112" s="960">
        <f>SUM(P106:P111)</f>
        <v>0</v>
      </c>
      <c r="Q112" s="961"/>
      <c r="R112" s="960">
        <f>SUM(R106:R111)</f>
        <v>0</v>
      </c>
      <c r="S112" s="961"/>
      <c r="T112" s="960">
        <f>SUM(T106:T111)</f>
        <v>0</v>
      </c>
      <c r="U112" s="961"/>
      <c r="V112" s="960">
        <f>SUM(V106:V111)</f>
        <v>0</v>
      </c>
      <c r="W112" s="961"/>
      <c r="X112" s="286">
        <f>SUM(X106:X111)</f>
        <v>0</v>
      </c>
      <c r="Y112" s="44"/>
      <c r="Z112" s="203">
        <f>SUM(N112+P112+R112+T112+V112)</f>
        <v>0</v>
      </c>
    </row>
    <row r="113" spans="1:26" s="12" customFormat="1" ht="15" customHeight="1">
      <c r="A113" s="25"/>
      <c r="B113" s="25"/>
      <c r="C113" s="63"/>
      <c r="D113" s="64"/>
      <c r="E113" s="64"/>
      <c r="F113" s="64"/>
      <c r="G113" s="64"/>
      <c r="H113" s="64"/>
      <c r="I113" s="64"/>
      <c r="J113" s="64"/>
      <c r="K113" s="64"/>
      <c r="L113" s="64"/>
      <c r="M113" s="65" t="s">
        <v>207</v>
      </c>
      <c r="N113" s="958">
        <f>ROUNDUP(SUM(N103,N112),0)</f>
        <v>0</v>
      </c>
      <c r="O113" s="968"/>
      <c r="P113" s="958">
        <f>ROUNDUP(SUM(P103,P112),0)</f>
        <v>0</v>
      </c>
      <c r="Q113" s="968"/>
      <c r="R113" s="958">
        <f>ROUNDUP(SUM(R103,R112),0)</f>
        <v>0</v>
      </c>
      <c r="S113" s="968"/>
      <c r="T113" s="958">
        <f>ROUNDUP(SUM(T103,T112),0)</f>
        <v>0</v>
      </c>
      <c r="U113" s="968"/>
      <c r="V113" s="958">
        <f>ROUNDUP(SUM(V103,V112),0)</f>
        <v>0</v>
      </c>
      <c r="W113" s="968"/>
      <c r="X113" s="176">
        <f>ROUNDUP(SUM(X103,X112),0)</f>
        <v>0</v>
      </c>
      <c r="Y113" s="15"/>
      <c r="Z113" s="138">
        <f>SUM(N113+P113+R113+T113+V113)</f>
        <v>0</v>
      </c>
    </row>
    <row r="114" spans="1:26" ht="15" customHeight="1">
      <c r="A114" s="25">
        <v>3000</v>
      </c>
      <c r="B114" s="25"/>
      <c r="C114" s="973" t="s">
        <v>221</v>
      </c>
      <c r="D114" s="974"/>
      <c r="E114" s="992" t="s">
        <v>526</v>
      </c>
      <c r="F114" s="993"/>
      <c r="G114" s="993"/>
      <c r="H114" s="993"/>
      <c r="I114" s="993"/>
      <c r="J114" s="993"/>
      <c r="K114" s="993"/>
      <c r="L114" s="993"/>
      <c r="M114" s="993"/>
      <c r="N114" s="110"/>
      <c r="O114" s="168"/>
      <c r="P114" s="110"/>
      <c r="Q114" s="168"/>
      <c r="R114" s="110"/>
      <c r="S114" s="168"/>
      <c r="T114" s="110"/>
      <c r="U114" s="168"/>
      <c r="V114" s="110"/>
      <c r="W114" s="168"/>
      <c r="X114" s="169"/>
      <c r="Y114" s="44"/>
      <c r="Z114" s="26"/>
    </row>
    <row r="115" spans="1:26" ht="15" customHeight="1">
      <c r="C115" s="971" t="s">
        <v>771</v>
      </c>
      <c r="D115" s="972"/>
      <c r="E115" s="977"/>
      <c r="F115" s="978"/>
      <c r="G115" s="978"/>
      <c r="H115" s="978"/>
      <c r="I115" s="978"/>
      <c r="J115" s="978"/>
      <c r="K115" s="978"/>
      <c r="L115" s="978"/>
      <c r="M115" s="978"/>
      <c r="N115" s="962">
        <v>0</v>
      </c>
      <c r="O115" s="953"/>
      <c r="P115" s="962">
        <v>0</v>
      </c>
      <c r="Q115" s="953"/>
      <c r="R115" s="962">
        <v>0</v>
      </c>
      <c r="S115" s="953"/>
      <c r="T115" s="962">
        <v>0</v>
      </c>
      <c r="U115" s="953"/>
      <c r="V115" s="962">
        <v>0</v>
      </c>
      <c r="W115" s="953"/>
      <c r="X115" s="43">
        <f t="shared" ref="X115:X124" si="65">SUM(N115+P115+R115+T115+V115)</f>
        <v>0</v>
      </c>
      <c r="Y115" s="44"/>
      <c r="Z115" s="26"/>
    </row>
    <row r="116" spans="1:26" ht="15" customHeight="1">
      <c r="C116" s="971" t="s">
        <v>771</v>
      </c>
      <c r="D116" s="972"/>
      <c r="E116" s="977"/>
      <c r="F116" s="978"/>
      <c r="G116" s="978"/>
      <c r="H116" s="978"/>
      <c r="I116" s="978"/>
      <c r="J116" s="978"/>
      <c r="K116" s="978"/>
      <c r="L116" s="978"/>
      <c r="M116" s="978"/>
      <c r="N116" s="962">
        <v>0</v>
      </c>
      <c r="O116" s="953"/>
      <c r="P116" s="962">
        <v>0</v>
      </c>
      <c r="Q116" s="953"/>
      <c r="R116" s="962">
        <v>0</v>
      </c>
      <c r="S116" s="953"/>
      <c r="T116" s="962">
        <v>0</v>
      </c>
      <c r="U116" s="953"/>
      <c r="V116" s="962">
        <v>0</v>
      </c>
      <c r="W116" s="953"/>
      <c r="X116" s="43">
        <f t="shared" si="65"/>
        <v>0</v>
      </c>
      <c r="Y116" s="44"/>
      <c r="Z116" s="26"/>
    </row>
    <row r="117" spans="1:26" ht="15" customHeight="1">
      <c r="C117" s="971" t="s">
        <v>771</v>
      </c>
      <c r="D117" s="972"/>
      <c r="E117" s="977"/>
      <c r="F117" s="978"/>
      <c r="G117" s="978"/>
      <c r="H117" s="978"/>
      <c r="I117" s="978"/>
      <c r="J117" s="978"/>
      <c r="K117" s="978"/>
      <c r="L117" s="978"/>
      <c r="M117" s="978"/>
      <c r="N117" s="962">
        <v>0</v>
      </c>
      <c r="O117" s="953"/>
      <c r="P117" s="962">
        <v>0</v>
      </c>
      <c r="Q117" s="953"/>
      <c r="R117" s="962">
        <v>0</v>
      </c>
      <c r="S117" s="953"/>
      <c r="T117" s="962">
        <v>0</v>
      </c>
      <c r="U117" s="953"/>
      <c r="V117" s="962">
        <v>0</v>
      </c>
      <c r="W117" s="953"/>
      <c r="X117" s="43">
        <f t="shared" si="65"/>
        <v>0</v>
      </c>
      <c r="Y117" s="44"/>
      <c r="Z117" s="26"/>
    </row>
    <row r="118" spans="1:26" ht="15" customHeight="1">
      <c r="C118" s="971" t="s">
        <v>771</v>
      </c>
      <c r="D118" s="972"/>
      <c r="E118" s="977"/>
      <c r="F118" s="978"/>
      <c r="G118" s="978"/>
      <c r="H118" s="978"/>
      <c r="I118" s="978"/>
      <c r="J118" s="978"/>
      <c r="K118" s="978"/>
      <c r="L118" s="978"/>
      <c r="M118" s="978"/>
      <c r="N118" s="962">
        <v>0</v>
      </c>
      <c r="O118" s="953"/>
      <c r="P118" s="962">
        <v>0</v>
      </c>
      <c r="Q118" s="953"/>
      <c r="R118" s="962">
        <v>0</v>
      </c>
      <c r="S118" s="953"/>
      <c r="T118" s="962">
        <v>0</v>
      </c>
      <c r="U118" s="953"/>
      <c r="V118" s="962">
        <v>0</v>
      </c>
      <c r="W118" s="953"/>
      <c r="X118" s="43">
        <f t="shared" si="65"/>
        <v>0</v>
      </c>
      <c r="Y118" s="44"/>
      <c r="Z118" s="26"/>
    </row>
    <row r="119" spans="1:26" ht="15" customHeight="1">
      <c r="C119" s="971" t="s">
        <v>771</v>
      </c>
      <c r="D119" s="972"/>
      <c r="E119" s="977"/>
      <c r="F119" s="978"/>
      <c r="G119" s="978"/>
      <c r="H119" s="978"/>
      <c r="I119" s="978"/>
      <c r="J119" s="978"/>
      <c r="K119" s="978"/>
      <c r="L119" s="978"/>
      <c r="M119" s="978"/>
      <c r="N119" s="962">
        <v>0</v>
      </c>
      <c r="O119" s="953"/>
      <c r="P119" s="962">
        <v>0</v>
      </c>
      <c r="Q119" s="953"/>
      <c r="R119" s="962">
        <v>0</v>
      </c>
      <c r="S119" s="953"/>
      <c r="T119" s="962">
        <v>0</v>
      </c>
      <c r="U119" s="953"/>
      <c r="V119" s="962">
        <v>0</v>
      </c>
      <c r="W119" s="953"/>
      <c r="X119" s="43">
        <f t="shared" si="65"/>
        <v>0</v>
      </c>
      <c r="Y119" s="44"/>
      <c r="Z119" s="26"/>
    </row>
    <row r="120" spans="1:26" ht="15" customHeight="1">
      <c r="C120" s="971" t="s">
        <v>771</v>
      </c>
      <c r="D120" s="972"/>
      <c r="E120" s="977"/>
      <c r="F120" s="978"/>
      <c r="G120" s="978"/>
      <c r="H120" s="978"/>
      <c r="I120" s="978"/>
      <c r="J120" s="978"/>
      <c r="K120" s="978"/>
      <c r="L120" s="978"/>
      <c r="M120" s="978"/>
      <c r="N120" s="962">
        <v>0</v>
      </c>
      <c r="O120" s="953"/>
      <c r="P120" s="962">
        <v>0</v>
      </c>
      <c r="Q120" s="953"/>
      <c r="R120" s="962">
        <v>0</v>
      </c>
      <c r="S120" s="953"/>
      <c r="T120" s="962">
        <v>0</v>
      </c>
      <c r="U120" s="953"/>
      <c r="V120" s="962">
        <v>0</v>
      </c>
      <c r="W120" s="953"/>
      <c r="X120" s="43">
        <f t="shared" si="65"/>
        <v>0</v>
      </c>
      <c r="Y120" s="44"/>
      <c r="Z120" s="26"/>
    </row>
    <row r="121" spans="1:26" ht="15" customHeight="1">
      <c r="C121" s="971" t="s">
        <v>771</v>
      </c>
      <c r="D121" s="972"/>
      <c r="E121" s="977"/>
      <c r="F121" s="978"/>
      <c r="G121" s="978"/>
      <c r="H121" s="978"/>
      <c r="I121" s="978"/>
      <c r="J121" s="978"/>
      <c r="K121" s="978"/>
      <c r="L121" s="978"/>
      <c r="M121" s="978"/>
      <c r="N121" s="962">
        <v>0</v>
      </c>
      <c r="O121" s="953"/>
      <c r="P121" s="962">
        <v>0</v>
      </c>
      <c r="Q121" s="953"/>
      <c r="R121" s="962">
        <v>0</v>
      </c>
      <c r="S121" s="953"/>
      <c r="T121" s="962">
        <v>0</v>
      </c>
      <c r="U121" s="953"/>
      <c r="V121" s="962">
        <v>0</v>
      </c>
      <c r="W121" s="953"/>
      <c r="X121" s="43">
        <f t="shared" si="65"/>
        <v>0</v>
      </c>
      <c r="Y121" s="44"/>
      <c r="Z121" s="26"/>
    </row>
    <row r="122" spans="1:26" ht="15" customHeight="1">
      <c r="C122" s="971" t="s">
        <v>771</v>
      </c>
      <c r="D122" s="972"/>
      <c r="E122" s="977"/>
      <c r="F122" s="978"/>
      <c r="G122" s="978"/>
      <c r="H122" s="978"/>
      <c r="I122" s="978"/>
      <c r="J122" s="978"/>
      <c r="K122" s="978"/>
      <c r="L122" s="978"/>
      <c r="M122" s="978"/>
      <c r="N122" s="962">
        <v>0</v>
      </c>
      <c r="O122" s="953"/>
      <c r="P122" s="962">
        <v>0</v>
      </c>
      <c r="Q122" s="953"/>
      <c r="R122" s="962">
        <v>0</v>
      </c>
      <c r="S122" s="953"/>
      <c r="T122" s="962">
        <v>0</v>
      </c>
      <c r="U122" s="953"/>
      <c r="V122" s="962">
        <v>0</v>
      </c>
      <c r="W122" s="953"/>
      <c r="X122" s="43">
        <f t="shared" si="65"/>
        <v>0</v>
      </c>
      <c r="Y122" s="44"/>
      <c r="Z122" s="26"/>
    </row>
    <row r="123" spans="1:26" ht="15" customHeight="1">
      <c r="C123" s="971" t="s">
        <v>771</v>
      </c>
      <c r="D123" s="972"/>
      <c r="E123" s="977"/>
      <c r="F123" s="978"/>
      <c r="G123" s="978"/>
      <c r="H123" s="978"/>
      <c r="I123" s="978"/>
      <c r="J123" s="978"/>
      <c r="K123" s="978"/>
      <c r="L123" s="978"/>
      <c r="M123" s="978"/>
      <c r="N123" s="962">
        <v>0</v>
      </c>
      <c r="O123" s="953"/>
      <c r="P123" s="962">
        <v>0</v>
      </c>
      <c r="Q123" s="953"/>
      <c r="R123" s="962">
        <v>0</v>
      </c>
      <c r="S123" s="953"/>
      <c r="T123" s="962">
        <v>0</v>
      </c>
      <c r="U123" s="953"/>
      <c r="V123" s="962">
        <v>0</v>
      </c>
      <c r="W123" s="953"/>
      <c r="X123" s="43">
        <f t="shared" si="65"/>
        <v>0</v>
      </c>
      <c r="Y123" s="44"/>
      <c r="Z123" s="26"/>
    </row>
    <row r="124" spans="1:26" ht="15" customHeight="1">
      <c r="C124" s="971" t="s">
        <v>771</v>
      </c>
      <c r="D124" s="972"/>
      <c r="E124" s="977"/>
      <c r="F124" s="978"/>
      <c r="G124" s="978"/>
      <c r="H124" s="978"/>
      <c r="I124" s="978"/>
      <c r="J124" s="978"/>
      <c r="K124" s="978"/>
      <c r="L124" s="978"/>
      <c r="M124" s="978"/>
      <c r="N124" s="962">
        <v>0</v>
      </c>
      <c r="O124" s="953"/>
      <c r="P124" s="962">
        <v>0</v>
      </c>
      <c r="Q124" s="953"/>
      <c r="R124" s="962">
        <v>0</v>
      </c>
      <c r="S124" s="953"/>
      <c r="T124" s="962">
        <v>0</v>
      </c>
      <c r="U124" s="953"/>
      <c r="V124" s="962">
        <v>0</v>
      </c>
      <c r="W124" s="953"/>
      <c r="X124" s="43">
        <f t="shared" si="65"/>
        <v>0</v>
      </c>
      <c r="Y124" s="44"/>
      <c r="Z124" s="26"/>
    </row>
    <row r="125" spans="1:26" ht="15" customHeight="1">
      <c r="A125" s="969" t="s">
        <v>400</v>
      </c>
      <c r="C125" s="158"/>
      <c r="D125" s="191"/>
      <c r="E125" s="994"/>
      <c r="F125" s="994"/>
      <c r="G125" s="994"/>
      <c r="H125" s="994"/>
      <c r="I125" s="1005"/>
      <c r="J125" s="996" t="s">
        <v>604</v>
      </c>
      <c r="K125" s="1088"/>
      <c r="L125" s="1088"/>
      <c r="M125" s="961"/>
      <c r="N125" s="960">
        <f>SUM(N115:N124)</f>
        <v>0</v>
      </c>
      <c r="O125" s="961"/>
      <c r="P125" s="960">
        <f>SUM(P115:P124)</f>
        <v>0</v>
      </c>
      <c r="Q125" s="961"/>
      <c r="R125" s="960">
        <f>SUM(R115:R124)</f>
        <v>0</v>
      </c>
      <c r="S125" s="961"/>
      <c r="T125" s="960">
        <f>SUM(T115:T124)</f>
        <v>0</v>
      </c>
      <c r="U125" s="961"/>
      <c r="V125" s="960">
        <f>SUM(V115:V124)</f>
        <v>0</v>
      </c>
      <c r="W125" s="961"/>
      <c r="X125" s="286">
        <f>SUM(X115:X124)</f>
        <v>0</v>
      </c>
      <c r="Y125" s="44"/>
      <c r="Z125" s="202">
        <f>N125+P125+R125+T125+V125</f>
        <v>0</v>
      </c>
    </row>
    <row r="126" spans="1:26" s="12" customFormat="1" ht="15" customHeight="1">
      <c r="A126" s="970"/>
      <c r="B126" s="80"/>
      <c r="C126" s="1001" t="s">
        <v>93</v>
      </c>
      <c r="D126" s="948"/>
      <c r="E126" s="999"/>
      <c r="F126" s="978"/>
      <c r="G126" s="978"/>
      <c r="H126" s="978"/>
      <c r="I126" s="978"/>
      <c r="J126" s="978"/>
      <c r="K126" s="978"/>
      <c r="L126" s="978"/>
      <c r="M126" s="978"/>
      <c r="N126" s="77"/>
      <c r="O126" s="81"/>
      <c r="P126" s="59"/>
      <c r="Q126" s="81"/>
      <c r="R126" s="59"/>
      <c r="S126" s="81"/>
      <c r="T126" s="59"/>
      <c r="U126" s="81"/>
      <c r="V126" s="59"/>
      <c r="W126" s="81"/>
      <c r="X126" s="62"/>
      <c r="Y126" s="15"/>
      <c r="Z126" s="26"/>
    </row>
    <row r="127" spans="1:26" s="12" customFormat="1" ht="15" customHeight="1">
      <c r="A127" s="25"/>
      <c r="B127" s="25">
        <v>1</v>
      </c>
      <c r="C127" s="975"/>
      <c r="D127" s="976"/>
      <c r="E127" s="1000"/>
      <c r="F127" s="978"/>
      <c r="G127" s="978"/>
      <c r="H127" s="978"/>
      <c r="I127" s="978"/>
      <c r="J127" s="978"/>
      <c r="K127" s="978"/>
      <c r="L127" s="978"/>
      <c r="M127" s="978"/>
      <c r="N127" s="962">
        <v>0</v>
      </c>
      <c r="O127" s="953"/>
      <c r="P127" s="962">
        <v>0</v>
      </c>
      <c r="Q127" s="953"/>
      <c r="R127" s="962">
        <v>0</v>
      </c>
      <c r="S127" s="953"/>
      <c r="T127" s="962">
        <v>0</v>
      </c>
      <c r="U127" s="953"/>
      <c r="V127" s="962">
        <v>0</v>
      </c>
      <c r="W127" s="953"/>
      <c r="X127" s="43">
        <f>SUM(N127+P127+R127+T127+V127)</f>
        <v>0</v>
      </c>
      <c r="Y127" s="15"/>
      <c r="Z127" s="26"/>
    </row>
    <row r="128" spans="1:26" s="12" customFormat="1" ht="15" customHeight="1">
      <c r="A128" s="25"/>
      <c r="B128" s="25">
        <v>2</v>
      </c>
      <c r="C128" s="975"/>
      <c r="D128" s="976"/>
      <c r="E128" s="1000"/>
      <c r="F128" s="978"/>
      <c r="G128" s="978"/>
      <c r="H128" s="978"/>
      <c r="I128" s="978"/>
      <c r="J128" s="978"/>
      <c r="K128" s="978"/>
      <c r="L128" s="978"/>
      <c r="M128" s="978"/>
      <c r="N128" s="962">
        <v>0</v>
      </c>
      <c r="O128" s="953"/>
      <c r="P128" s="962">
        <v>0</v>
      </c>
      <c r="Q128" s="953"/>
      <c r="R128" s="962">
        <v>0</v>
      </c>
      <c r="S128" s="953"/>
      <c r="T128" s="962">
        <v>0</v>
      </c>
      <c r="U128" s="953"/>
      <c r="V128" s="962">
        <v>0</v>
      </c>
      <c r="W128" s="953"/>
      <c r="X128" s="43">
        <f>SUM(N128+P128+R128+T128+V128)</f>
        <v>0</v>
      </c>
      <c r="Y128" s="15"/>
      <c r="Z128" s="26"/>
    </row>
    <row r="129" spans="1:29" s="12" customFormat="1" ht="15" customHeight="1">
      <c r="A129" s="25"/>
      <c r="B129" s="25">
        <v>3</v>
      </c>
      <c r="C129" s="975"/>
      <c r="D129" s="976"/>
      <c r="E129" s="1000"/>
      <c r="F129" s="978"/>
      <c r="G129" s="978"/>
      <c r="H129" s="978"/>
      <c r="I129" s="978"/>
      <c r="J129" s="978"/>
      <c r="K129" s="978"/>
      <c r="L129" s="978"/>
      <c r="M129" s="978"/>
      <c r="N129" s="962">
        <v>0</v>
      </c>
      <c r="O129" s="953"/>
      <c r="P129" s="962">
        <v>0</v>
      </c>
      <c r="Q129" s="953"/>
      <c r="R129" s="962">
        <v>0</v>
      </c>
      <c r="S129" s="953"/>
      <c r="T129" s="962">
        <v>0</v>
      </c>
      <c r="U129" s="953"/>
      <c r="V129" s="962">
        <v>0</v>
      </c>
      <c r="W129" s="953"/>
      <c r="X129" s="43">
        <f>SUM(N129+P129+R129+T129+V129)</f>
        <v>0</v>
      </c>
      <c r="Y129" s="15"/>
      <c r="Z129" s="26"/>
    </row>
    <row r="130" spans="1:29" s="12" customFormat="1" ht="15" customHeight="1">
      <c r="A130" s="25"/>
      <c r="B130" s="25">
        <v>4</v>
      </c>
      <c r="C130" s="975"/>
      <c r="D130" s="976"/>
      <c r="E130" s="977"/>
      <c r="F130" s="978"/>
      <c r="G130" s="978"/>
      <c r="H130" s="978"/>
      <c r="I130" s="978"/>
      <c r="J130" s="978"/>
      <c r="K130" s="978"/>
      <c r="L130" s="978"/>
      <c r="M130" s="978"/>
      <c r="N130" s="963">
        <v>0</v>
      </c>
      <c r="O130" s="964"/>
      <c r="P130" s="963">
        <v>0</v>
      </c>
      <c r="Q130" s="964"/>
      <c r="R130" s="963">
        <v>0</v>
      </c>
      <c r="S130" s="964"/>
      <c r="T130" s="963">
        <v>0</v>
      </c>
      <c r="U130" s="964"/>
      <c r="V130" s="963">
        <v>0</v>
      </c>
      <c r="W130" s="964"/>
      <c r="X130" s="43">
        <f>SUM(N130+P130+R130+T130+V130)</f>
        <v>0</v>
      </c>
      <c r="Y130" s="15"/>
      <c r="Z130" s="26"/>
    </row>
    <row r="131" spans="1:29" s="12" customFormat="1" ht="15" customHeight="1">
      <c r="A131" s="25"/>
      <c r="B131" s="25"/>
      <c r="C131" s="1080"/>
      <c r="D131" s="1022"/>
      <c r="E131" s="1022"/>
      <c r="F131" s="1022"/>
      <c r="G131" s="1022"/>
      <c r="H131" s="1022"/>
      <c r="I131" s="1022"/>
      <c r="J131" s="1016" t="s">
        <v>608</v>
      </c>
      <c r="K131" s="1017"/>
      <c r="L131" s="1017"/>
      <c r="M131" s="1017"/>
      <c r="N131" s="960">
        <f>SUM(N127:N130)</f>
        <v>0</v>
      </c>
      <c r="O131" s="961"/>
      <c r="P131" s="960">
        <f>SUM(P127:P130)</f>
        <v>0</v>
      </c>
      <c r="Q131" s="961"/>
      <c r="R131" s="960">
        <f>SUM(R127:R130)</f>
        <v>0</v>
      </c>
      <c r="S131" s="961"/>
      <c r="T131" s="960">
        <f>SUM(T127:T130)</f>
        <v>0</v>
      </c>
      <c r="U131" s="961"/>
      <c r="V131" s="960">
        <f>SUM(V127:V130)</f>
        <v>0</v>
      </c>
      <c r="W131" s="961"/>
      <c r="X131" s="286">
        <f>SUM(X127:X130)</f>
        <v>0</v>
      </c>
      <c r="Y131" s="15"/>
      <c r="Z131" s="202">
        <f>N131+P131+R131+T131+V131</f>
        <v>0</v>
      </c>
    </row>
    <row r="132" spans="1:29" s="55" customFormat="1" ht="15" customHeight="1">
      <c r="A132" s="140"/>
      <c r="B132" s="140"/>
      <c r="C132" s="86"/>
      <c r="D132" s="87"/>
      <c r="E132" s="87"/>
      <c r="F132" s="87"/>
      <c r="G132" s="87"/>
      <c r="H132" s="87"/>
      <c r="I132" s="87"/>
      <c r="J132" s="87"/>
      <c r="K132" s="87"/>
      <c r="L132" s="87"/>
      <c r="M132" s="65" t="s">
        <v>772</v>
      </c>
      <c r="N132" s="958">
        <f>SUM(N125+N131)</f>
        <v>0</v>
      </c>
      <c r="O132" s="968"/>
      <c r="P132" s="958">
        <f>SUM(P125+P131)</f>
        <v>0</v>
      </c>
      <c r="Q132" s="968"/>
      <c r="R132" s="958">
        <f>SUM(R125+R131)</f>
        <v>0</v>
      </c>
      <c r="S132" s="968"/>
      <c r="T132" s="958">
        <f>SUM(T125+T131)</f>
        <v>0</v>
      </c>
      <c r="U132" s="968"/>
      <c r="V132" s="958">
        <f>SUM(V125+V131)</f>
        <v>0</v>
      </c>
      <c r="W132" s="968"/>
      <c r="X132" s="176">
        <f>SUM(X125+X131)</f>
        <v>0</v>
      </c>
      <c r="Y132" s="88"/>
      <c r="Z132" s="139">
        <f>SUM(N132+P132+R132+T132+V132)</f>
        <v>0</v>
      </c>
    </row>
    <row r="133" spans="1:29" ht="15" customHeight="1">
      <c r="A133" s="25">
        <v>4000</v>
      </c>
      <c r="B133" s="25"/>
      <c r="C133" s="973" t="s">
        <v>208</v>
      </c>
      <c r="D133" s="974"/>
      <c r="E133" s="992" t="s">
        <v>526</v>
      </c>
      <c r="F133" s="993"/>
      <c r="G133" s="993"/>
      <c r="H133" s="993"/>
      <c r="I133" s="993"/>
      <c r="J133" s="993"/>
      <c r="K133" s="993"/>
      <c r="L133" s="993"/>
      <c r="M133" s="993"/>
      <c r="N133" s="59"/>
      <c r="O133" s="81"/>
      <c r="P133" s="59"/>
      <c r="Q133" s="81"/>
      <c r="R133" s="59"/>
      <c r="S133" s="81"/>
      <c r="T133" s="59"/>
      <c r="U133" s="81"/>
      <c r="V133" s="59"/>
      <c r="W133" s="81"/>
      <c r="X133" s="62"/>
      <c r="Y133" s="39"/>
      <c r="Z133" s="26"/>
    </row>
    <row r="134" spans="1:29" ht="15" customHeight="1">
      <c r="C134" s="971" t="s">
        <v>69</v>
      </c>
      <c r="D134" s="972"/>
      <c r="E134" s="977"/>
      <c r="F134" s="978"/>
      <c r="G134" s="978"/>
      <c r="H134" s="978"/>
      <c r="I134" s="978"/>
      <c r="J134" s="978"/>
      <c r="K134" s="978"/>
      <c r="L134" s="978"/>
      <c r="M134" s="978"/>
      <c r="N134" s="962">
        <v>0</v>
      </c>
      <c r="O134" s="953"/>
      <c r="P134" s="962">
        <v>0</v>
      </c>
      <c r="Q134" s="953"/>
      <c r="R134" s="962">
        <v>0</v>
      </c>
      <c r="S134" s="953"/>
      <c r="T134" s="962">
        <v>0</v>
      </c>
      <c r="U134" s="953"/>
      <c r="V134" s="962">
        <v>0</v>
      </c>
      <c r="W134" s="953"/>
      <c r="X134" s="43">
        <f t="shared" ref="X134:X141" si="66">SUM(N134+P134+R134+T134+V134)</f>
        <v>0</v>
      </c>
      <c r="Y134" s="39"/>
      <c r="Z134" s="26"/>
      <c r="AC134" s="89"/>
    </row>
    <row r="135" spans="1:29" ht="15" customHeight="1">
      <c r="C135" s="971" t="s">
        <v>69</v>
      </c>
      <c r="D135" s="972"/>
      <c r="E135" s="977"/>
      <c r="F135" s="978"/>
      <c r="G135" s="978"/>
      <c r="H135" s="978"/>
      <c r="I135" s="978"/>
      <c r="J135" s="978"/>
      <c r="K135" s="978"/>
      <c r="L135" s="978"/>
      <c r="M135" s="978"/>
      <c r="N135" s="962">
        <v>0</v>
      </c>
      <c r="O135" s="953"/>
      <c r="P135" s="962">
        <v>0</v>
      </c>
      <c r="Q135" s="953"/>
      <c r="R135" s="962">
        <v>0</v>
      </c>
      <c r="S135" s="953"/>
      <c r="T135" s="962">
        <v>0</v>
      </c>
      <c r="U135" s="953"/>
      <c r="V135" s="962">
        <v>0</v>
      </c>
      <c r="W135" s="953"/>
      <c r="X135" s="43">
        <f t="shared" si="66"/>
        <v>0</v>
      </c>
      <c r="Y135" s="39"/>
      <c r="Z135" s="26"/>
      <c r="AC135" s="89"/>
    </row>
    <row r="136" spans="1:29" ht="15" customHeight="1">
      <c r="C136" s="971" t="s">
        <v>69</v>
      </c>
      <c r="D136" s="972"/>
      <c r="E136" s="977"/>
      <c r="F136" s="978"/>
      <c r="G136" s="978"/>
      <c r="H136" s="978"/>
      <c r="I136" s="978"/>
      <c r="J136" s="978"/>
      <c r="K136" s="978"/>
      <c r="L136" s="978"/>
      <c r="M136" s="978"/>
      <c r="N136" s="962">
        <v>0</v>
      </c>
      <c r="O136" s="953"/>
      <c r="P136" s="962">
        <v>0</v>
      </c>
      <c r="Q136" s="953"/>
      <c r="R136" s="962">
        <v>0</v>
      </c>
      <c r="S136" s="953"/>
      <c r="T136" s="962">
        <v>0</v>
      </c>
      <c r="U136" s="953"/>
      <c r="V136" s="962">
        <v>0</v>
      </c>
      <c r="W136" s="953"/>
      <c r="X136" s="43">
        <f t="shared" si="66"/>
        <v>0</v>
      </c>
      <c r="Y136" s="39"/>
      <c r="Z136" s="26"/>
      <c r="AC136" s="89"/>
    </row>
    <row r="137" spans="1:29" ht="15" customHeight="1">
      <c r="C137" s="971" t="s">
        <v>69</v>
      </c>
      <c r="D137" s="972"/>
      <c r="E137" s="977"/>
      <c r="F137" s="978"/>
      <c r="G137" s="978"/>
      <c r="H137" s="978"/>
      <c r="I137" s="978"/>
      <c r="J137" s="978"/>
      <c r="K137" s="978"/>
      <c r="L137" s="978"/>
      <c r="M137" s="978"/>
      <c r="N137" s="962">
        <v>0</v>
      </c>
      <c r="O137" s="953"/>
      <c r="P137" s="962">
        <v>0</v>
      </c>
      <c r="Q137" s="953"/>
      <c r="R137" s="962">
        <v>0</v>
      </c>
      <c r="S137" s="953"/>
      <c r="T137" s="962">
        <v>0</v>
      </c>
      <c r="U137" s="953"/>
      <c r="V137" s="962">
        <v>0</v>
      </c>
      <c r="W137" s="953"/>
      <c r="X137" s="43">
        <f t="shared" si="66"/>
        <v>0</v>
      </c>
      <c r="Y137" s="39"/>
      <c r="Z137" s="26"/>
      <c r="AC137" s="89"/>
    </row>
    <row r="138" spans="1:29" ht="15" customHeight="1">
      <c r="C138" s="971" t="s">
        <v>69</v>
      </c>
      <c r="D138" s="972"/>
      <c r="E138" s="977"/>
      <c r="F138" s="978"/>
      <c r="G138" s="978"/>
      <c r="H138" s="978"/>
      <c r="I138" s="978"/>
      <c r="J138" s="978"/>
      <c r="K138" s="978"/>
      <c r="L138" s="978"/>
      <c r="M138" s="978"/>
      <c r="N138" s="962">
        <v>0</v>
      </c>
      <c r="O138" s="953"/>
      <c r="P138" s="962">
        <v>0</v>
      </c>
      <c r="Q138" s="953"/>
      <c r="R138" s="962">
        <v>0</v>
      </c>
      <c r="S138" s="953"/>
      <c r="T138" s="962">
        <v>0</v>
      </c>
      <c r="U138" s="953"/>
      <c r="V138" s="962">
        <v>0</v>
      </c>
      <c r="W138" s="953"/>
      <c r="X138" s="43">
        <f t="shared" si="66"/>
        <v>0</v>
      </c>
      <c r="Y138" s="39"/>
      <c r="Z138" s="26"/>
      <c r="AC138" s="89"/>
    </row>
    <row r="139" spans="1:29" ht="15" customHeight="1">
      <c r="C139" s="971" t="s">
        <v>69</v>
      </c>
      <c r="D139" s="972"/>
      <c r="E139" s="977"/>
      <c r="F139" s="978"/>
      <c r="G139" s="978"/>
      <c r="H139" s="978"/>
      <c r="I139" s="978"/>
      <c r="J139" s="978"/>
      <c r="K139" s="978"/>
      <c r="L139" s="978"/>
      <c r="M139" s="978"/>
      <c r="N139" s="962">
        <v>0</v>
      </c>
      <c r="O139" s="953"/>
      <c r="P139" s="962">
        <v>0</v>
      </c>
      <c r="Q139" s="953"/>
      <c r="R139" s="962">
        <v>0</v>
      </c>
      <c r="S139" s="953"/>
      <c r="T139" s="962">
        <v>0</v>
      </c>
      <c r="U139" s="953"/>
      <c r="V139" s="962">
        <v>0</v>
      </c>
      <c r="W139" s="953"/>
      <c r="X139" s="43">
        <f t="shared" si="66"/>
        <v>0</v>
      </c>
      <c r="Y139" s="39"/>
      <c r="Z139" s="26"/>
      <c r="AC139" s="89"/>
    </row>
    <row r="140" spans="1:29" ht="15" customHeight="1">
      <c r="C140" s="971" t="s">
        <v>69</v>
      </c>
      <c r="D140" s="972"/>
      <c r="E140" s="977"/>
      <c r="F140" s="978"/>
      <c r="G140" s="978"/>
      <c r="H140" s="978"/>
      <c r="I140" s="978"/>
      <c r="J140" s="978"/>
      <c r="K140" s="978"/>
      <c r="L140" s="978"/>
      <c r="M140" s="978"/>
      <c r="N140" s="962">
        <v>0</v>
      </c>
      <c r="O140" s="953"/>
      <c r="P140" s="962">
        <v>0</v>
      </c>
      <c r="Q140" s="953"/>
      <c r="R140" s="962">
        <v>0</v>
      </c>
      <c r="S140" s="953"/>
      <c r="T140" s="962">
        <v>0</v>
      </c>
      <c r="U140" s="953"/>
      <c r="V140" s="962">
        <v>0</v>
      </c>
      <c r="W140" s="953"/>
      <c r="X140" s="43">
        <f t="shared" si="66"/>
        <v>0</v>
      </c>
      <c r="Y140" s="39"/>
      <c r="Z140" s="26"/>
      <c r="AC140" s="89"/>
    </row>
    <row r="141" spans="1:29" ht="15" customHeight="1">
      <c r="C141" s="971" t="s">
        <v>69</v>
      </c>
      <c r="D141" s="972"/>
      <c r="E141" s="1014"/>
      <c r="F141" s="1015"/>
      <c r="G141" s="1015"/>
      <c r="H141" s="1015"/>
      <c r="I141" s="1015"/>
      <c r="J141" s="1015"/>
      <c r="K141" s="1015"/>
      <c r="L141" s="1015"/>
      <c r="M141" s="1015"/>
      <c r="N141" s="962">
        <v>0</v>
      </c>
      <c r="O141" s="953"/>
      <c r="P141" s="962">
        <v>0</v>
      </c>
      <c r="Q141" s="953"/>
      <c r="R141" s="962">
        <v>0</v>
      </c>
      <c r="S141" s="953"/>
      <c r="T141" s="962">
        <v>0</v>
      </c>
      <c r="U141" s="953"/>
      <c r="V141" s="962">
        <v>0</v>
      </c>
      <c r="W141" s="953"/>
      <c r="X141" s="43">
        <f t="shared" si="66"/>
        <v>0</v>
      </c>
      <c r="Y141" s="39"/>
      <c r="Z141" s="26"/>
      <c r="AC141" s="89"/>
    </row>
    <row r="142" spans="1:29" s="55" customFormat="1" ht="16.5" customHeight="1">
      <c r="A142" s="140"/>
      <c r="B142" s="140"/>
      <c r="C142" s="86"/>
      <c r="D142" s="87"/>
      <c r="E142" s="87"/>
      <c r="F142" s="87"/>
      <c r="G142" s="87"/>
      <c r="H142" s="87"/>
      <c r="I142" s="87"/>
      <c r="J142" s="87"/>
      <c r="K142" s="87"/>
      <c r="L142" s="87"/>
      <c r="M142" s="65" t="s">
        <v>209</v>
      </c>
      <c r="N142" s="958">
        <f>SUM(N134:N141)</f>
        <v>0</v>
      </c>
      <c r="O142" s="968"/>
      <c r="P142" s="958">
        <f>SUM(P134:P141)</f>
        <v>0</v>
      </c>
      <c r="Q142" s="968"/>
      <c r="R142" s="958">
        <f>SUM(R134:R141)</f>
        <v>0</v>
      </c>
      <c r="S142" s="968"/>
      <c r="T142" s="958">
        <f>SUM(T134:T141)</f>
        <v>0</v>
      </c>
      <c r="U142" s="968"/>
      <c r="V142" s="958">
        <f>SUM(V134:V141)</f>
        <v>0</v>
      </c>
      <c r="W142" s="968"/>
      <c r="X142" s="176">
        <f>SUM(X134:X141)</f>
        <v>0</v>
      </c>
      <c r="Y142" s="88"/>
      <c r="Z142" s="139">
        <f>SUM(N142+P142+R142+T142+V142)</f>
        <v>0</v>
      </c>
      <c r="AC142" s="89"/>
    </row>
    <row r="143" spans="1:29" s="12" customFormat="1" ht="15" customHeight="1">
      <c r="A143" s="25">
        <v>5000</v>
      </c>
      <c r="B143" s="25"/>
      <c r="C143" s="27" t="s">
        <v>219</v>
      </c>
      <c r="D143" s="992"/>
      <c r="E143" s="974"/>
      <c r="F143" s="974"/>
      <c r="G143" s="974"/>
      <c r="H143" s="974"/>
      <c r="I143" s="974"/>
      <c r="J143" s="974"/>
      <c r="K143" s="974"/>
      <c r="L143" s="974"/>
      <c r="M143" s="1028"/>
      <c r="N143" s="110"/>
      <c r="O143" s="81"/>
      <c r="P143" s="59"/>
      <c r="Q143" s="81"/>
      <c r="R143" s="59"/>
      <c r="S143" s="81"/>
      <c r="T143" s="59"/>
      <c r="U143" s="81"/>
      <c r="V143" s="59"/>
      <c r="W143" s="81"/>
      <c r="X143" s="62"/>
      <c r="Y143" s="15"/>
      <c r="Z143" s="26"/>
      <c r="AC143" s="39"/>
    </row>
    <row r="144" spans="1:29" s="12" customFormat="1" ht="15" customHeight="1">
      <c r="A144" s="25"/>
      <c r="B144" s="25"/>
      <c r="C144" s="975"/>
      <c r="D144" s="976"/>
      <c r="E144" s="976"/>
      <c r="F144" s="976"/>
      <c r="G144" s="976"/>
      <c r="H144" s="976"/>
      <c r="I144" s="976"/>
      <c r="J144" s="976"/>
      <c r="K144" s="976"/>
      <c r="L144" s="976"/>
      <c r="M144" s="1002"/>
      <c r="N144" s="962">
        <v>0</v>
      </c>
      <c r="O144" s="1091"/>
      <c r="P144" s="962">
        <v>0</v>
      </c>
      <c r="Q144" s="1091"/>
      <c r="R144" s="962">
        <v>0</v>
      </c>
      <c r="S144" s="1091"/>
      <c r="T144" s="962">
        <v>0</v>
      </c>
      <c r="U144" s="1091"/>
      <c r="V144" s="962">
        <v>0</v>
      </c>
      <c r="W144" s="1091"/>
      <c r="X144" s="43">
        <f t="shared" ref="X144:X149" si="67">SUM(N144+P144+R144+T144+V144)</f>
        <v>0</v>
      </c>
      <c r="Y144" s="15"/>
      <c r="Z144" s="26"/>
      <c r="AC144" s="39"/>
    </row>
    <row r="145" spans="1:29" s="12" customFormat="1" ht="15" customHeight="1">
      <c r="A145" s="25"/>
      <c r="B145" s="25"/>
      <c r="C145" s="975"/>
      <c r="D145" s="976"/>
      <c r="E145" s="976"/>
      <c r="F145" s="976"/>
      <c r="G145" s="976"/>
      <c r="H145" s="976"/>
      <c r="I145" s="976"/>
      <c r="J145" s="976"/>
      <c r="K145" s="976"/>
      <c r="L145" s="976"/>
      <c r="M145" s="1002"/>
      <c r="N145" s="962">
        <v>0</v>
      </c>
      <c r="O145" s="1091"/>
      <c r="P145" s="962">
        <v>0</v>
      </c>
      <c r="Q145" s="1091"/>
      <c r="R145" s="962">
        <v>0</v>
      </c>
      <c r="S145" s="1091"/>
      <c r="T145" s="962">
        <v>0</v>
      </c>
      <c r="U145" s="1091"/>
      <c r="V145" s="962">
        <v>0</v>
      </c>
      <c r="W145" s="1091"/>
      <c r="X145" s="43">
        <f t="shared" si="67"/>
        <v>0</v>
      </c>
      <c r="Y145" s="15"/>
      <c r="Z145" s="26"/>
    </row>
    <row r="146" spans="1:29" s="12" customFormat="1" ht="15" customHeight="1">
      <c r="A146" s="25"/>
      <c r="B146" s="25"/>
      <c r="C146" s="975"/>
      <c r="D146" s="976"/>
      <c r="E146" s="976"/>
      <c r="F146" s="976"/>
      <c r="G146" s="976"/>
      <c r="H146" s="976"/>
      <c r="I146" s="976"/>
      <c r="J146" s="976"/>
      <c r="K146" s="976"/>
      <c r="L146" s="976"/>
      <c r="M146" s="1002"/>
      <c r="N146" s="962">
        <v>0</v>
      </c>
      <c r="O146" s="1091"/>
      <c r="P146" s="962">
        <v>0</v>
      </c>
      <c r="Q146" s="1091"/>
      <c r="R146" s="962">
        <v>0</v>
      </c>
      <c r="S146" s="1091"/>
      <c r="T146" s="962">
        <v>0</v>
      </c>
      <c r="U146" s="1091"/>
      <c r="V146" s="962">
        <v>0</v>
      </c>
      <c r="W146" s="1091"/>
      <c r="X146" s="43">
        <f t="shared" si="67"/>
        <v>0</v>
      </c>
      <c r="Y146" s="15"/>
      <c r="Z146" s="26"/>
    </row>
    <row r="147" spans="1:29" s="12" customFormat="1" ht="15" customHeight="1">
      <c r="A147" s="25"/>
      <c r="B147" s="25"/>
      <c r="C147" s="1036"/>
      <c r="D147" s="976"/>
      <c r="E147" s="976"/>
      <c r="F147" s="976"/>
      <c r="G147" s="976"/>
      <c r="H147" s="976"/>
      <c r="I147" s="976"/>
      <c r="J147" s="976"/>
      <c r="K147" s="976"/>
      <c r="L147" s="976"/>
      <c r="M147" s="1002"/>
      <c r="N147" s="962">
        <v>0</v>
      </c>
      <c r="O147" s="1091"/>
      <c r="P147" s="962">
        <v>0</v>
      </c>
      <c r="Q147" s="1091"/>
      <c r="R147" s="962">
        <v>0</v>
      </c>
      <c r="S147" s="1091"/>
      <c r="T147" s="962">
        <v>0</v>
      </c>
      <c r="U147" s="1091"/>
      <c r="V147" s="962">
        <v>0</v>
      </c>
      <c r="W147" s="1091"/>
      <c r="X147" s="43">
        <f t="shared" si="67"/>
        <v>0</v>
      </c>
      <c r="Y147" s="15"/>
      <c r="Z147" s="26"/>
      <c r="AC147" s="39"/>
    </row>
    <row r="148" spans="1:29" s="12" customFormat="1" ht="15" customHeight="1">
      <c r="A148" s="25"/>
      <c r="B148" s="25"/>
      <c r="C148" s="975"/>
      <c r="D148" s="976"/>
      <c r="E148" s="976"/>
      <c r="F148" s="976"/>
      <c r="G148" s="976"/>
      <c r="H148" s="976"/>
      <c r="I148" s="976"/>
      <c r="J148" s="976"/>
      <c r="K148" s="976"/>
      <c r="L148" s="976"/>
      <c r="M148" s="1002"/>
      <c r="N148" s="962">
        <v>0</v>
      </c>
      <c r="O148" s="1091"/>
      <c r="P148" s="962">
        <v>0</v>
      </c>
      <c r="Q148" s="1091"/>
      <c r="R148" s="962">
        <v>0</v>
      </c>
      <c r="S148" s="1091"/>
      <c r="T148" s="962">
        <v>0</v>
      </c>
      <c r="U148" s="1091"/>
      <c r="V148" s="962">
        <v>0</v>
      </c>
      <c r="W148" s="1091"/>
      <c r="X148" s="43">
        <f t="shared" si="67"/>
        <v>0</v>
      </c>
      <c r="Y148" s="15"/>
      <c r="Z148" s="26"/>
    </row>
    <row r="149" spans="1:29" s="12" customFormat="1" ht="15" customHeight="1">
      <c r="A149" s="25"/>
      <c r="B149" s="25"/>
      <c r="C149" s="1039"/>
      <c r="D149" s="1015"/>
      <c r="E149" s="1015"/>
      <c r="F149" s="1015"/>
      <c r="G149" s="1015"/>
      <c r="H149" s="1015"/>
      <c r="I149" s="1015"/>
      <c r="J149" s="1015"/>
      <c r="K149" s="1015"/>
      <c r="L149" s="1015"/>
      <c r="M149" s="1040"/>
      <c r="N149" s="962">
        <v>0</v>
      </c>
      <c r="O149" s="1091"/>
      <c r="P149" s="962">
        <v>0</v>
      </c>
      <c r="Q149" s="1091"/>
      <c r="R149" s="962">
        <v>0</v>
      </c>
      <c r="S149" s="1091"/>
      <c r="T149" s="962">
        <v>0</v>
      </c>
      <c r="U149" s="1091"/>
      <c r="V149" s="962">
        <v>0</v>
      </c>
      <c r="W149" s="1091"/>
      <c r="X149" s="43">
        <f t="shared" si="67"/>
        <v>0</v>
      </c>
      <c r="Y149" s="15"/>
      <c r="Z149" s="26"/>
    </row>
    <row r="150" spans="1:29" s="12" customFormat="1" ht="15" customHeight="1">
      <c r="A150" s="25"/>
      <c r="B150" s="25"/>
      <c r="C150" s="74"/>
      <c r="D150" s="75"/>
      <c r="E150" s="75"/>
      <c r="F150" s="75"/>
      <c r="G150" s="75"/>
      <c r="H150" s="75"/>
      <c r="I150" s="75"/>
      <c r="J150" s="75"/>
      <c r="K150" s="1037" t="s">
        <v>210</v>
      </c>
      <c r="L150" s="1087"/>
      <c r="M150" s="1087"/>
      <c r="N150" s="958">
        <f>SUM(N144:N149)</f>
        <v>0</v>
      </c>
      <c r="O150" s="968"/>
      <c r="P150" s="958">
        <f>SUM(P144:P149)</f>
        <v>0</v>
      </c>
      <c r="Q150" s="968"/>
      <c r="R150" s="958">
        <f>SUM(R144:R149)</f>
        <v>0</v>
      </c>
      <c r="S150" s="968"/>
      <c r="T150" s="958">
        <f>SUM(T144:T149)</f>
        <v>0</v>
      </c>
      <c r="U150" s="968"/>
      <c r="V150" s="958">
        <f>SUM(V144:V149)</f>
        <v>0</v>
      </c>
      <c r="W150" s="968"/>
      <c r="X150" s="176">
        <f>SUM(X144:X149)</f>
        <v>0</v>
      </c>
      <c r="Y150" s="15"/>
      <c r="Z150" s="138">
        <f>SUM(N150+P150+R150+T150+V150)</f>
        <v>0</v>
      </c>
    </row>
    <row r="151" spans="1:29" ht="15" customHeight="1">
      <c r="A151" s="25">
        <v>6000</v>
      </c>
      <c r="B151" s="25"/>
      <c r="C151" s="1018" t="s">
        <v>220</v>
      </c>
      <c r="D151" s="974"/>
      <c r="E151" s="1020"/>
      <c r="F151" s="1020"/>
      <c r="G151" s="1020"/>
      <c r="H151" s="1020"/>
      <c r="I151" s="1020"/>
      <c r="J151" s="1019" t="s">
        <v>792</v>
      </c>
      <c r="K151" s="45"/>
      <c r="L151" s="113"/>
      <c r="M151" s="40"/>
      <c r="N151" s="90"/>
      <c r="O151" s="61"/>
      <c r="P151" s="90"/>
      <c r="Q151" s="61"/>
      <c r="R151" s="90"/>
      <c r="S151" s="61"/>
      <c r="T151" s="90"/>
      <c r="U151" s="61"/>
      <c r="V151" s="90"/>
      <c r="W151" s="61"/>
      <c r="X151" s="62"/>
      <c r="Y151" s="44"/>
      <c r="Z151" s="26"/>
    </row>
    <row r="152" spans="1:29" s="12" customFormat="1" ht="32.25" customHeight="1">
      <c r="A152" s="25"/>
      <c r="B152" s="25"/>
      <c r="C152" s="135" t="s">
        <v>514</v>
      </c>
      <c r="D152" s="181" t="s">
        <v>510</v>
      </c>
      <c r="E152" s="956"/>
      <c r="F152" s="972"/>
      <c r="G152" s="972"/>
      <c r="H152" s="972"/>
      <c r="I152" s="972"/>
      <c r="J152" s="978"/>
      <c r="K152" s="143" t="s">
        <v>697</v>
      </c>
      <c r="L152" s="136" t="s">
        <v>500</v>
      </c>
      <c r="M152" s="14"/>
      <c r="N152" s="114"/>
      <c r="O152" s="61"/>
      <c r="P152" s="114"/>
      <c r="Q152" s="61"/>
      <c r="R152" s="114"/>
      <c r="S152" s="61"/>
      <c r="T152" s="114"/>
      <c r="U152" s="61"/>
      <c r="V152" s="114"/>
      <c r="W152" s="61"/>
      <c r="X152" s="62"/>
      <c r="Y152" s="15"/>
      <c r="Z152" s="26"/>
    </row>
    <row r="153" spans="1:29" s="12" customFormat="1" ht="15" customHeight="1">
      <c r="A153" s="25"/>
      <c r="B153" s="25"/>
      <c r="C153" s="290"/>
      <c r="D153" s="181" t="s">
        <v>515</v>
      </c>
      <c r="E153" s="956"/>
      <c r="F153" s="972"/>
      <c r="G153" s="972"/>
      <c r="H153" s="972"/>
      <c r="I153" s="972"/>
      <c r="J153" s="945">
        <v>372</v>
      </c>
      <c r="K153" s="83"/>
      <c r="L153" s="195">
        <f>C153*J153*K153</f>
        <v>0</v>
      </c>
      <c r="M153" s="14"/>
      <c r="N153" s="962">
        <v>0</v>
      </c>
      <c r="O153" s="1091"/>
      <c r="P153" s="962">
        <v>0</v>
      </c>
      <c r="Q153" s="1091"/>
      <c r="R153" s="962">
        <v>0</v>
      </c>
      <c r="S153" s="1091"/>
      <c r="T153" s="962">
        <v>0</v>
      </c>
      <c r="U153" s="1091"/>
      <c r="V153" s="962">
        <v>0</v>
      </c>
      <c r="W153" s="1091"/>
      <c r="X153" s="43">
        <f>SUM(N153+P153+R153+T153+V153)</f>
        <v>0</v>
      </c>
      <c r="Y153" s="15"/>
      <c r="Z153" s="26"/>
    </row>
    <row r="154" spans="1:29" s="12" customFormat="1" ht="15" customHeight="1">
      <c r="A154" s="25"/>
      <c r="B154" s="25"/>
      <c r="C154" s="290"/>
      <c r="D154" s="181" t="s">
        <v>516</v>
      </c>
      <c r="E154" s="956"/>
      <c r="F154" s="972"/>
      <c r="G154" s="972"/>
      <c r="H154" s="972"/>
      <c r="I154" s="972"/>
      <c r="J154" s="945">
        <v>760</v>
      </c>
      <c r="K154" s="83"/>
      <c r="L154" s="195">
        <f>C154*J154*K154</f>
        <v>0</v>
      </c>
      <c r="M154" s="14"/>
      <c r="N154" s="962">
        <v>0</v>
      </c>
      <c r="O154" s="1091"/>
      <c r="P154" s="962">
        <v>0</v>
      </c>
      <c r="Q154" s="1091"/>
      <c r="R154" s="962">
        <v>0</v>
      </c>
      <c r="S154" s="1091"/>
      <c r="T154" s="962">
        <v>0</v>
      </c>
      <c r="U154" s="1091"/>
      <c r="V154" s="962">
        <v>0</v>
      </c>
      <c r="W154" s="1091"/>
      <c r="X154" s="43">
        <f>SUM(N154+P154+R154+T154+V154)</f>
        <v>0</v>
      </c>
      <c r="Y154" s="15"/>
      <c r="Z154" s="26"/>
    </row>
    <row r="155" spans="1:29" s="12" customFormat="1" ht="15" customHeight="1">
      <c r="A155" s="25"/>
      <c r="B155" s="25"/>
      <c r="C155" s="290"/>
      <c r="D155" s="1021" t="s">
        <v>571</v>
      </c>
      <c r="E155" s="1022"/>
      <c r="F155" s="1022"/>
      <c r="G155" s="1022"/>
      <c r="H155" s="1022"/>
      <c r="I155" s="1022"/>
      <c r="J155" s="1022"/>
      <c r="K155" s="1022"/>
      <c r="L155" s="1022"/>
      <c r="M155" s="1023"/>
      <c r="N155" s="962">
        <v>0</v>
      </c>
      <c r="O155" s="1091"/>
      <c r="P155" s="962">
        <v>0</v>
      </c>
      <c r="Q155" s="1091"/>
      <c r="R155" s="962">
        <v>0</v>
      </c>
      <c r="S155" s="1091"/>
      <c r="T155" s="962">
        <v>0</v>
      </c>
      <c r="U155" s="1091"/>
      <c r="V155" s="962">
        <v>0</v>
      </c>
      <c r="W155" s="1091"/>
      <c r="X155" s="43">
        <f>SUM(N155+P155+R155+T155+V155)</f>
        <v>0</v>
      </c>
      <c r="Y155" s="15"/>
      <c r="Z155" s="26"/>
    </row>
    <row r="156" spans="1:29" s="55" customFormat="1" ht="15" customHeight="1">
      <c r="A156" s="140"/>
      <c r="B156" s="140"/>
      <c r="C156" s="86"/>
      <c r="D156" s="87"/>
      <c r="E156" s="153"/>
      <c r="F156" s="153"/>
      <c r="G156" s="153"/>
      <c r="H156" s="153"/>
      <c r="I156" s="153"/>
      <c r="J156" s="153"/>
      <c r="K156" s="153"/>
      <c r="L156" s="153"/>
      <c r="M156" s="154" t="s">
        <v>211</v>
      </c>
      <c r="N156" s="958">
        <f>SUM(N153:N155)</f>
        <v>0</v>
      </c>
      <c r="O156" s="968"/>
      <c r="P156" s="958">
        <f>SUM(P153:P155)</f>
        <v>0</v>
      </c>
      <c r="Q156" s="968"/>
      <c r="R156" s="958">
        <f>SUM(R153:R155)</f>
        <v>0</v>
      </c>
      <c r="S156" s="968"/>
      <c r="T156" s="958">
        <f>SUM(T153:T155)</f>
        <v>0</v>
      </c>
      <c r="U156" s="968"/>
      <c r="V156" s="958">
        <f>SUM(V153:V155)</f>
        <v>0</v>
      </c>
      <c r="W156" s="968"/>
      <c r="X156" s="176">
        <f>SUM(X153:X155)</f>
        <v>0</v>
      </c>
      <c r="Y156" s="88"/>
      <c r="Z156" s="139">
        <f>SUM(N156+P156+R156+T156+V156)</f>
        <v>0</v>
      </c>
      <c r="AC156" s="39"/>
    </row>
    <row r="157" spans="1:29" ht="15" customHeight="1">
      <c r="C157" s="82"/>
      <c r="D157" s="83"/>
      <c r="E157" s="1011"/>
      <c r="F157" s="991"/>
      <c r="G157" s="991"/>
      <c r="H157" s="991"/>
      <c r="I157" s="991"/>
      <c r="J157" s="991"/>
      <c r="K157" s="991"/>
      <c r="L157" s="991"/>
      <c r="M157" s="991"/>
      <c r="N157" s="90"/>
      <c r="O157" s="91"/>
      <c r="P157" s="90"/>
      <c r="Q157" s="91"/>
      <c r="R157" s="90"/>
      <c r="S157" s="91"/>
      <c r="T157" s="90"/>
      <c r="U157" s="91"/>
      <c r="V157" s="90"/>
      <c r="W157" s="91"/>
      <c r="X157" s="48"/>
      <c r="Y157" s="44"/>
      <c r="Z157" s="26"/>
      <c r="AC157" s="89"/>
    </row>
    <row r="158" spans="1:29" s="55" customFormat="1" ht="15" customHeight="1">
      <c r="A158" s="140"/>
      <c r="B158" s="140"/>
      <c r="C158" s="92" t="s">
        <v>94</v>
      </c>
      <c r="D158" s="93"/>
      <c r="E158" s="103"/>
      <c r="F158" s="103"/>
      <c r="G158" s="103"/>
      <c r="H158" s="93"/>
      <c r="I158" s="1003"/>
      <c r="J158" s="1093"/>
      <c r="K158" s="1093"/>
      <c r="L158" s="1093"/>
      <c r="M158" s="414"/>
      <c r="N158" s="1070">
        <f>N71+N83+N113+N132+N142+N150+N156</f>
        <v>0</v>
      </c>
      <c r="O158" s="1071"/>
      <c r="P158" s="1070">
        <f>P71+P83+P113+P132+P142+P150+P156</f>
        <v>0</v>
      </c>
      <c r="Q158" s="1071"/>
      <c r="R158" s="1070">
        <f>R71+R83+R113+R132+R142+R150+R156</f>
        <v>0</v>
      </c>
      <c r="S158" s="1071"/>
      <c r="T158" s="1070">
        <f>T71+T83+T113+T132+T142+T150+T156</f>
        <v>0</v>
      </c>
      <c r="U158" s="1071"/>
      <c r="V158" s="1070">
        <f>V71+V83+V113+V132+V142+V150+V156</f>
        <v>0</v>
      </c>
      <c r="W158" s="1071"/>
      <c r="X158" s="179">
        <f>X71+X83+X113+X132+X142+X150+X156</f>
        <v>0</v>
      </c>
      <c r="Y158" s="76"/>
      <c r="Z158" s="139">
        <f>SUM(N158+P158+R158+T158+V158)</f>
        <v>0</v>
      </c>
    </row>
    <row r="159" spans="1:29" s="55" customFormat="1" ht="15" customHeight="1">
      <c r="A159" s="140"/>
      <c r="B159" s="140"/>
      <c r="C159" s="422"/>
      <c r="D159" s="423"/>
      <c r="E159" s="424"/>
      <c r="F159" s="424"/>
      <c r="G159" s="424"/>
      <c r="H159" s="425"/>
      <c r="I159" s="425"/>
      <c r="J159" s="426"/>
      <c r="K159" s="426"/>
      <c r="L159" s="426"/>
      <c r="M159" s="427"/>
      <c r="N159" s="428"/>
      <c r="O159" s="429"/>
      <c r="P159" s="428"/>
      <c r="Q159" s="429"/>
      <c r="R159" s="428"/>
      <c r="S159" s="429"/>
      <c r="T159" s="428"/>
      <c r="U159" s="429"/>
      <c r="V159" s="428"/>
      <c r="W159" s="429"/>
      <c r="X159" s="430"/>
      <c r="Y159" s="76"/>
      <c r="Z159" s="139"/>
    </row>
    <row r="160" spans="1:29" ht="15" customHeight="1">
      <c r="C160" s="123" t="s">
        <v>186</v>
      </c>
      <c r="D160" s="431"/>
      <c r="E160" s="432"/>
      <c r="F160" s="432"/>
      <c r="G160" s="432"/>
      <c r="H160" s="1003" t="s">
        <v>494</v>
      </c>
      <c r="I160" s="1092"/>
      <c r="J160" s="1092"/>
      <c r="K160" s="1092"/>
      <c r="L160" s="1092"/>
      <c r="M160" s="414">
        <f>VLOOKUP(H160,F_A,2,0)</f>
        <v>0</v>
      </c>
      <c r="N160" s="1070">
        <f>N158*M160</f>
        <v>0</v>
      </c>
      <c r="O160" s="1071"/>
      <c r="P160" s="1070">
        <f>P158*M160</f>
        <v>0</v>
      </c>
      <c r="Q160" s="1071"/>
      <c r="R160" s="1070">
        <f>R158*M160</f>
        <v>0</v>
      </c>
      <c r="S160" s="1071"/>
      <c r="T160" s="1070">
        <f>T158*M160</f>
        <v>0</v>
      </c>
      <c r="U160" s="1071"/>
      <c r="V160" s="1070">
        <f>V158*M160</f>
        <v>0</v>
      </c>
      <c r="W160" s="1071"/>
      <c r="X160" s="437">
        <f>X158*M160</f>
        <v>0</v>
      </c>
      <c r="Y160" s="39"/>
      <c r="Z160" s="26">
        <f>N160+P160+R160+T160+V160</f>
        <v>0</v>
      </c>
    </row>
    <row r="161" spans="3:26" ht="15" customHeight="1">
      <c r="C161" s="182"/>
      <c r="D161" s="183"/>
      <c r="E161" s="415"/>
      <c r="F161" s="415"/>
      <c r="G161" s="415"/>
      <c r="H161" s="415"/>
      <c r="I161" s="415"/>
      <c r="J161" s="415"/>
      <c r="K161" s="415"/>
      <c r="L161" s="415"/>
      <c r="M161" s="415"/>
      <c r="N161" s="200"/>
      <c r="O161" s="201"/>
      <c r="P161" s="200"/>
      <c r="Q161" s="201"/>
      <c r="R161" s="200"/>
      <c r="S161" s="201"/>
      <c r="T161" s="200"/>
      <c r="U161" s="201"/>
      <c r="V161" s="200"/>
      <c r="W161" s="201"/>
      <c r="X161" s="184"/>
      <c r="Y161" s="39"/>
      <c r="Z161" s="26"/>
    </row>
    <row r="162" spans="3:26" ht="15" customHeight="1" thickBot="1">
      <c r="C162" s="123" t="s">
        <v>95</v>
      </c>
      <c r="D162" s="124"/>
      <c r="E162" s="124"/>
      <c r="F162" s="124"/>
      <c r="G162" s="124"/>
      <c r="H162" s="124"/>
      <c r="I162" s="124"/>
      <c r="J162" s="124"/>
      <c r="K162" s="124"/>
      <c r="L162" s="124"/>
      <c r="M162" s="103"/>
      <c r="N162" s="1070">
        <f>N158+N160</f>
        <v>0</v>
      </c>
      <c r="O162" s="1071"/>
      <c r="P162" s="1070">
        <f>P158+P160</f>
        <v>0</v>
      </c>
      <c r="Q162" s="1071"/>
      <c r="R162" s="1070">
        <f>R158+R160</f>
        <v>0</v>
      </c>
      <c r="S162" s="1071"/>
      <c r="T162" s="1070">
        <f>T158+T160</f>
        <v>0</v>
      </c>
      <c r="U162" s="1071"/>
      <c r="V162" s="1070">
        <f>V158+V160</f>
        <v>0</v>
      </c>
      <c r="W162" s="1071"/>
      <c r="X162" s="179">
        <f>X158+X160</f>
        <v>0</v>
      </c>
      <c r="Y162" s="39"/>
      <c r="Z162" s="137">
        <f>SUM(N162+P162+R162+T162+V162)</f>
        <v>0</v>
      </c>
    </row>
    <row r="163" spans="3:26" ht="17.100000000000001" customHeight="1">
      <c r="C163" s="55"/>
      <c r="D163" s="55"/>
      <c r="M163" s="57"/>
      <c r="N163" s="83"/>
      <c r="O163" s="83"/>
      <c r="Q163" s="83"/>
      <c r="S163" s="83"/>
      <c r="U163" s="83"/>
      <c r="W163" s="83"/>
      <c r="Y163" s="12"/>
    </row>
    <row r="164" spans="3:26" ht="17.100000000000001" customHeight="1">
      <c r="M164" s="57"/>
      <c r="N164" s="83"/>
      <c r="O164" s="83"/>
      <c r="Q164" s="83"/>
      <c r="S164" s="83"/>
      <c r="U164" s="83"/>
      <c r="W164" s="83"/>
      <c r="Y164" s="12"/>
    </row>
    <row r="165" spans="3:26" ht="17.100000000000001" customHeight="1">
      <c r="C165" s="443" t="s">
        <v>470</v>
      </c>
      <c r="M165" s="39"/>
      <c r="N165" s="39"/>
      <c r="O165" s="39"/>
      <c r="P165" s="39"/>
      <c r="Q165" s="39"/>
      <c r="R165" s="39"/>
      <c r="S165" s="39"/>
      <c r="T165" s="39"/>
      <c r="U165" s="39"/>
      <c r="V165" s="39"/>
      <c r="W165" s="39"/>
      <c r="X165" s="39"/>
      <c r="Y165" s="39"/>
    </row>
    <row r="166" spans="3:26" ht="17.100000000000001" customHeight="1">
      <c r="C166" s="444" t="s">
        <v>471</v>
      </c>
      <c r="D166" s="438"/>
      <c r="E166" s="438"/>
      <c r="F166" s="438"/>
      <c r="G166" s="438"/>
      <c r="H166" s="438"/>
      <c r="I166" s="438"/>
      <c r="J166" s="438"/>
      <c r="K166" s="438"/>
      <c r="L166" s="125"/>
      <c r="M166" s="39"/>
      <c r="N166" s="39"/>
      <c r="O166" s="39"/>
      <c r="P166" s="39"/>
      <c r="Q166" s="39"/>
      <c r="R166" s="39"/>
      <c r="S166" s="39"/>
      <c r="T166" s="39"/>
      <c r="U166" s="39"/>
      <c r="V166" s="39"/>
      <c r="W166" s="39"/>
      <c r="X166" s="39"/>
      <c r="Y166" s="39"/>
    </row>
    <row r="167" spans="3:26" ht="17.100000000000001" customHeight="1">
      <c r="C167" s="445" t="s">
        <v>465</v>
      </c>
      <c r="D167" s="14"/>
      <c r="E167" s="14"/>
      <c r="F167" s="14"/>
      <c r="G167" s="14"/>
      <c r="H167" s="14"/>
      <c r="I167" s="14"/>
      <c r="J167" s="14"/>
      <c r="K167" s="14"/>
      <c r="L167" s="14"/>
      <c r="M167" s="39"/>
      <c r="N167" s="39"/>
      <c r="O167" s="127" t="s">
        <v>577</v>
      </c>
      <c r="P167" s="39"/>
      <c r="Q167" s="39"/>
      <c r="R167" s="39"/>
      <c r="S167" s="39"/>
      <c r="T167" s="39"/>
      <c r="U167" s="39"/>
      <c r="V167" s="39"/>
      <c r="W167" s="39"/>
      <c r="X167" s="39"/>
      <c r="Y167" s="39"/>
    </row>
    <row r="168" spans="3:26" ht="17.100000000000001" customHeight="1">
      <c r="C168" s="445" t="s">
        <v>511</v>
      </c>
      <c r="D168" s="14"/>
      <c r="E168" s="14"/>
      <c r="F168" s="14"/>
      <c r="G168" s="14"/>
      <c r="H168" s="14"/>
      <c r="I168" s="14"/>
      <c r="J168" s="14"/>
      <c r="K168" s="14"/>
      <c r="L168" s="14"/>
      <c r="M168" s="39"/>
      <c r="N168" s="39"/>
      <c r="O168" s="39"/>
      <c r="P168" s="39"/>
      <c r="Q168" s="39"/>
      <c r="R168" s="39"/>
      <c r="S168" s="39"/>
      <c r="T168" s="39"/>
      <c r="U168" s="39"/>
      <c r="V168" s="39"/>
      <c r="W168" s="39"/>
      <c r="X168" s="39"/>
      <c r="Y168" s="39"/>
    </row>
    <row r="169" spans="3:26" ht="17.100000000000001" customHeight="1">
      <c r="C169" s="446" t="s">
        <v>473</v>
      </c>
      <c r="D169" s="14"/>
      <c r="E169" s="14"/>
      <c r="F169" s="14"/>
      <c r="G169" s="14"/>
      <c r="H169" s="14"/>
      <c r="I169" s="14"/>
      <c r="J169" s="14"/>
      <c r="K169" s="14"/>
      <c r="L169" s="14"/>
      <c r="M169" s="39"/>
      <c r="N169" s="39"/>
      <c r="O169" s="39"/>
      <c r="P169" s="39"/>
      <c r="Q169" s="39"/>
      <c r="R169" s="39"/>
      <c r="S169" s="39"/>
      <c r="T169" s="39"/>
      <c r="U169" s="39"/>
      <c r="V169" s="39"/>
      <c r="W169" s="39"/>
      <c r="X169" s="39"/>
      <c r="Y169" s="39"/>
    </row>
    <row r="170" spans="3:26" ht="17.100000000000001" customHeight="1">
      <c r="C170" s="445" t="s">
        <v>472</v>
      </c>
      <c r="D170" s="14"/>
      <c r="E170" s="14"/>
      <c r="F170" s="14"/>
      <c r="G170" s="14"/>
      <c r="H170" s="14"/>
      <c r="I170" s="14"/>
      <c r="J170" s="14"/>
      <c r="K170" s="14"/>
      <c r="L170" s="14"/>
      <c r="M170" s="39"/>
      <c r="N170" s="39"/>
      <c r="O170" s="39"/>
      <c r="P170" s="39"/>
      <c r="Q170" s="39"/>
      <c r="R170" s="39"/>
      <c r="S170" s="39"/>
      <c r="T170" s="39"/>
      <c r="U170" s="39"/>
      <c r="V170" s="39"/>
      <c r="W170" s="39"/>
      <c r="X170" s="39"/>
      <c r="Y170" s="39"/>
    </row>
    <row r="171" spans="3:26" ht="17.100000000000001" customHeight="1">
      <c r="C171" s="14"/>
      <c r="D171" s="14"/>
      <c r="E171" s="14"/>
      <c r="F171" s="14"/>
      <c r="G171" s="14"/>
      <c r="H171" s="14"/>
      <c r="I171" s="14"/>
      <c r="J171" s="14"/>
      <c r="K171" s="14"/>
      <c r="L171" s="14"/>
      <c r="M171" s="39"/>
      <c r="N171" s="39"/>
      <c r="O171" s="39"/>
      <c r="P171" s="39"/>
      <c r="Q171" s="39"/>
      <c r="R171" s="39"/>
      <c r="S171" s="39"/>
      <c r="T171" s="39"/>
      <c r="U171" s="39"/>
      <c r="V171" s="39"/>
      <c r="W171" s="39"/>
      <c r="X171" s="39"/>
      <c r="Y171" s="39"/>
    </row>
    <row r="172" spans="3:26" ht="17.100000000000001" customHeight="1">
      <c r="C172" s="14"/>
      <c r="D172" s="14"/>
      <c r="E172" s="14"/>
      <c r="F172" s="14"/>
      <c r="G172" s="14"/>
      <c r="H172" s="14"/>
      <c r="I172" s="14"/>
      <c r="J172" s="14"/>
      <c r="K172" s="14"/>
      <c r="L172" s="14"/>
      <c r="M172" s="39"/>
      <c r="N172" s="39"/>
      <c r="O172" s="39"/>
      <c r="P172" s="39"/>
      <c r="Q172" s="39"/>
      <c r="R172" s="39"/>
      <c r="S172" s="39"/>
      <c r="T172" s="39"/>
      <c r="U172" s="39"/>
      <c r="V172" s="39"/>
      <c r="W172" s="39"/>
      <c r="X172" s="39"/>
      <c r="Y172" s="39"/>
    </row>
    <row r="173" spans="3:26" ht="17.100000000000001" customHeight="1">
      <c r="C173" s="14"/>
      <c r="D173" s="14"/>
      <c r="E173" s="14"/>
      <c r="F173" s="14"/>
      <c r="G173" s="14"/>
      <c r="H173" s="14"/>
      <c r="I173" s="14"/>
      <c r="J173" s="14"/>
      <c r="K173" s="14"/>
      <c r="L173" s="14"/>
      <c r="M173" s="39"/>
      <c r="N173" s="39"/>
      <c r="O173" s="39"/>
      <c r="P173" s="39"/>
      <c r="Q173" s="39"/>
      <c r="R173" s="39"/>
      <c r="S173" s="39"/>
      <c r="T173" s="39"/>
      <c r="U173" s="39"/>
      <c r="V173" s="39"/>
      <c r="W173" s="39"/>
      <c r="X173" s="39"/>
      <c r="Y173" s="39"/>
    </row>
    <row r="174" spans="3:26" ht="17.100000000000001" customHeight="1">
      <c r="C174" s="14"/>
      <c r="D174" s="14"/>
      <c r="E174" s="14"/>
      <c r="F174" s="14"/>
      <c r="G174" s="14"/>
      <c r="H174" s="14"/>
      <c r="I174" s="14"/>
      <c r="J174" s="14"/>
      <c r="K174" s="14"/>
      <c r="L174" s="14"/>
      <c r="M174" s="39"/>
      <c r="N174" s="39"/>
      <c r="O174" s="39"/>
      <c r="P174" s="39"/>
      <c r="Q174" s="39"/>
      <c r="R174" s="39"/>
      <c r="S174" s="39"/>
      <c r="T174" s="39"/>
      <c r="U174" s="39"/>
      <c r="V174" s="39"/>
      <c r="W174" s="39"/>
      <c r="X174" s="39"/>
      <c r="Y174" s="39"/>
    </row>
    <row r="175" spans="3:26" ht="17.100000000000001" customHeight="1">
      <c r="C175" s="14"/>
      <c r="D175" s="14"/>
      <c r="E175" s="14"/>
      <c r="F175" s="14"/>
      <c r="G175" s="14"/>
      <c r="H175" s="14"/>
      <c r="I175" s="14"/>
      <c r="J175" s="14"/>
      <c r="K175" s="14"/>
      <c r="L175" s="14"/>
      <c r="M175" s="39"/>
      <c r="N175" s="39"/>
      <c r="O175" s="39"/>
      <c r="P175" s="39"/>
      <c r="Q175" s="39"/>
      <c r="R175" s="39"/>
      <c r="S175" s="39"/>
      <c r="T175" s="39"/>
      <c r="U175" s="39"/>
      <c r="V175" s="39"/>
      <c r="W175" s="39"/>
      <c r="X175" s="39"/>
      <c r="Y175" s="39"/>
    </row>
    <row r="176" spans="3:26" ht="17.100000000000001" customHeight="1">
      <c r="C176" s="14"/>
      <c r="D176" s="14"/>
      <c r="E176" s="14"/>
      <c r="F176" s="14"/>
      <c r="G176" s="14"/>
      <c r="H176" s="14"/>
      <c r="I176" s="14"/>
      <c r="J176" s="14"/>
      <c r="K176" s="14"/>
      <c r="L176" s="14"/>
      <c r="M176" s="39"/>
      <c r="N176" s="39"/>
      <c r="O176" s="39"/>
      <c r="P176" s="39"/>
      <c r="Q176" s="39"/>
      <c r="R176" s="39"/>
      <c r="S176" s="39"/>
      <c r="T176" s="39"/>
      <c r="U176" s="39"/>
      <c r="V176" s="39"/>
      <c r="W176" s="39"/>
      <c r="X176" s="39"/>
      <c r="Y176" s="39"/>
    </row>
    <row r="177" spans="3:25" ht="17.100000000000001" customHeight="1">
      <c r="C177" s="14"/>
      <c r="D177" s="14"/>
      <c r="E177" s="14"/>
      <c r="F177" s="14"/>
      <c r="G177" s="14"/>
      <c r="H177" s="14"/>
      <c r="I177" s="14"/>
      <c r="J177" s="14"/>
      <c r="K177" s="14"/>
      <c r="L177" s="14"/>
      <c r="M177" s="39"/>
      <c r="N177" s="39"/>
      <c r="O177" s="39"/>
      <c r="P177" s="39"/>
      <c r="Q177" s="39"/>
      <c r="R177" s="39"/>
      <c r="S177" s="39"/>
      <c r="T177" s="39"/>
      <c r="U177" s="39"/>
      <c r="V177" s="39"/>
      <c r="W177" s="39"/>
      <c r="X177" s="39"/>
      <c r="Y177" s="39"/>
    </row>
    <row r="178" spans="3:25" ht="17.100000000000001" customHeight="1">
      <c r="C178" s="14"/>
      <c r="D178" s="14"/>
      <c r="E178" s="14"/>
      <c r="F178" s="14"/>
      <c r="G178" s="14"/>
      <c r="H178" s="14"/>
      <c r="I178" s="14"/>
      <c r="J178" s="14"/>
      <c r="K178" s="14"/>
      <c r="L178" s="14"/>
      <c r="M178" s="39"/>
      <c r="N178" s="39"/>
      <c r="O178" s="39"/>
      <c r="P178" s="39"/>
      <c r="Q178" s="39"/>
      <c r="R178" s="39"/>
      <c r="S178" s="128"/>
      <c r="T178" s="39"/>
      <c r="U178" s="39"/>
      <c r="V178" s="39"/>
      <c r="W178" s="39"/>
      <c r="X178" s="39"/>
      <c r="Y178" s="39"/>
    </row>
    <row r="179" spans="3:25" ht="17.100000000000001" customHeight="1">
      <c r="C179" s="14"/>
      <c r="D179" s="14"/>
      <c r="E179" s="14"/>
      <c r="F179" s="14"/>
      <c r="G179" s="14"/>
      <c r="H179" s="14"/>
      <c r="I179" s="14"/>
      <c r="J179" s="14"/>
      <c r="K179" s="14"/>
      <c r="L179" s="14"/>
      <c r="M179" s="39"/>
      <c r="N179" s="39"/>
      <c r="O179" s="39"/>
      <c r="P179" s="39"/>
      <c r="Q179" s="39"/>
      <c r="R179" s="39"/>
      <c r="S179" s="39"/>
      <c r="T179" s="39"/>
      <c r="U179" s="39"/>
      <c r="V179" s="39"/>
      <c r="W179" s="39"/>
      <c r="X179" s="39"/>
      <c r="Y179" s="39"/>
    </row>
    <row r="180" spans="3:25" ht="17.100000000000001" customHeight="1">
      <c r="C180" s="14"/>
      <c r="D180" s="14"/>
      <c r="E180" s="14"/>
      <c r="F180" s="14"/>
      <c r="G180" s="14"/>
      <c r="H180" s="14"/>
      <c r="I180" s="14"/>
      <c r="J180" s="14"/>
      <c r="K180" s="14"/>
      <c r="L180" s="14"/>
      <c r="M180" s="39"/>
      <c r="N180" s="39"/>
      <c r="O180" s="39"/>
      <c r="P180" s="39"/>
      <c r="Q180" s="39"/>
      <c r="R180" s="39"/>
      <c r="S180" s="39"/>
      <c r="T180" s="39"/>
      <c r="U180" s="39"/>
      <c r="V180" s="39"/>
      <c r="W180" s="39"/>
      <c r="X180" s="39"/>
      <c r="Y180" s="39"/>
    </row>
    <row r="181" spans="3:25" ht="17.100000000000001" customHeight="1">
      <c r="C181" s="14"/>
      <c r="D181" s="14"/>
      <c r="E181" s="14"/>
      <c r="F181" s="14"/>
      <c r="G181" s="14"/>
      <c r="H181" s="14"/>
      <c r="I181" s="14"/>
      <c r="J181" s="14"/>
      <c r="K181" s="14"/>
      <c r="L181" s="14"/>
      <c r="M181" s="39"/>
      <c r="N181" s="39"/>
      <c r="O181" s="39"/>
      <c r="P181" s="39"/>
      <c r="Q181" s="39"/>
      <c r="R181" s="39"/>
      <c r="S181" s="39"/>
      <c r="T181" s="39"/>
      <c r="U181" s="39"/>
      <c r="V181" s="39"/>
      <c r="W181" s="39"/>
      <c r="X181" s="39"/>
      <c r="Y181" s="39"/>
    </row>
    <row r="182" spans="3:25" ht="17.100000000000001" customHeight="1">
      <c r="C182" s="14"/>
      <c r="D182" s="14"/>
      <c r="E182" s="14"/>
      <c r="F182" s="14"/>
      <c r="G182" s="14"/>
      <c r="H182" s="14"/>
      <c r="I182" s="14"/>
      <c r="J182" s="14"/>
      <c r="K182" s="14"/>
      <c r="L182" s="14"/>
      <c r="M182" s="39"/>
      <c r="N182" s="39"/>
      <c r="O182" s="39"/>
      <c r="P182" s="39"/>
      <c r="Q182" s="39"/>
      <c r="R182" s="39"/>
      <c r="S182" s="39"/>
      <c r="T182" s="39"/>
      <c r="U182" s="39"/>
      <c r="V182" s="39"/>
      <c r="W182" s="39"/>
      <c r="X182" s="39"/>
      <c r="Y182" s="39"/>
    </row>
    <row r="183" spans="3:25" ht="17.100000000000001" customHeight="1">
      <c r="C183" s="14"/>
      <c r="D183" s="14"/>
      <c r="E183" s="14"/>
      <c r="F183" s="14"/>
      <c r="G183" s="14"/>
      <c r="H183" s="14"/>
      <c r="I183" s="14"/>
      <c r="J183" s="14"/>
      <c r="K183" s="14"/>
      <c r="L183" s="14"/>
      <c r="M183" s="39"/>
      <c r="N183" s="39"/>
      <c r="O183" s="39"/>
      <c r="P183" s="39"/>
      <c r="Q183" s="39"/>
      <c r="R183" s="39"/>
      <c r="S183" s="39"/>
      <c r="T183" s="39"/>
      <c r="U183" s="39"/>
      <c r="V183" s="39"/>
      <c r="W183" s="39"/>
      <c r="X183" s="39"/>
      <c r="Y183" s="39"/>
    </row>
    <row r="185" spans="3:25" ht="17.100000000000001" customHeight="1">
      <c r="C185" s="130" t="s">
        <v>577</v>
      </c>
      <c r="D185" s="130"/>
      <c r="E185" s="130"/>
      <c r="F185" s="130"/>
      <c r="G185" s="130"/>
      <c r="H185" s="130"/>
      <c r="I185" s="130"/>
      <c r="J185" s="130"/>
      <c r="K185" s="130"/>
      <c r="L185" s="130"/>
      <c r="M185" s="131"/>
      <c r="N185" s="131"/>
      <c r="O185" s="131"/>
      <c r="P185" s="131"/>
      <c r="Q185" s="131"/>
      <c r="R185" s="131"/>
      <c r="S185" s="131"/>
      <c r="U185" s="131"/>
      <c r="W185" s="131"/>
    </row>
    <row r="186" spans="3:25" ht="17.100000000000001" customHeight="1">
      <c r="C186" s="132" t="s">
        <v>577</v>
      </c>
      <c r="D186" s="132"/>
      <c r="E186" s="132"/>
      <c r="F186" s="132"/>
      <c r="G186" s="132"/>
      <c r="H186" s="132"/>
      <c r="I186" s="132"/>
      <c r="J186" s="132"/>
      <c r="K186" s="132"/>
      <c r="L186" s="132"/>
      <c r="M186" s="131" t="s">
        <v>577</v>
      </c>
      <c r="N186" s="131" t="s">
        <v>577</v>
      </c>
      <c r="O186" s="131"/>
      <c r="P186" s="131" t="s">
        <v>577</v>
      </c>
      <c r="Q186" s="131"/>
      <c r="R186" s="131" t="s">
        <v>577</v>
      </c>
      <c r="S186" s="131"/>
      <c r="U186" s="131"/>
      <c r="W186" s="131"/>
    </row>
    <row r="187" spans="3:25" ht="17.100000000000001" customHeight="1">
      <c r="C187" s="132" t="s">
        <v>577</v>
      </c>
      <c r="D187" s="132"/>
      <c r="E187" s="132"/>
      <c r="F187" s="132"/>
      <c r="G187" s="132"/>
      <c r="H187" s="132"/>
      <c r="I187" s="132"/>
      <c r="J187" s="132"/>
      <c r="K187" s="132"/>
      <c r="L187" s="132"/>
      <c r="M187" s="131" t="s">
        <v>577</v>
      </c>
      <c r="N187" s="131" t="s">
        <v>577</v>
      </c>
      <c r="O187" s="131"/>
      <c r="P187" s="131" t="s">
        <v>577</v>
      </c>
      <c r="Q187" s="131"/>
      <c r="R187" s="131" t="s">
        <v>577</v>
      </c>
      <c r="S187" s="131"/>
      <c r="U187" s="131"/>
      <c r="W187" s="131"/>
    </row>
    <row r="188" spans="3:25" ht="17.100000000000001" customHeight="1">
      <c r="C188" s="132" t="s">
        <v>577</v>
      </c>
      <c r="D188" s="132"/>
      <c r="E188" s="132"/>
      <c r="F188" s="132"/>
      <c r="G188" s="132"/>
      <c r="H188" s="132"/>
      <c r="I188" s="132"/>
      <c r="J188" s="132"/>
      <c r="K188" s="132"/>
      <c r="L188" s="132"/>
      <c r="M188" s="131"/>
      <c r="N188" s="131"/>
      <c r="O188" s="131"/>
      <c r="P188" s="131"/>
      <c r="Q188" s="131"/>
      <c r="R188" s="131" t="s">
        <v>577</v>
      </c>
      <c r="S188" s="131"/>
      <c r="U188" s="131"/>
      <c r="W188" s="131"/>
    </row>
    <row r="189" spans="3:25" ht="17.100000000000001" customHeight="1">
      <c r="C189" s="133"/>
      <c r="D189" s="133"/>
      <c r="E189" s="133"/>
      <c r="F189" s="133"/>
      <c r="G189" s="133"/>
      <c r="H189" s="133"/>
      <c r="I189" s="133"/>
      <c r="J189" s="133"/>
      <c r="K189" s="133"/>
      <c r="L189" s="133"/>
      <c r="M189" s="131" t="s">
        <v>577</v>
      </c>
      <c r="N189" s="131" t="s">
        <v>577</v>
      </c>
      <c r="O189" s="131"/>
      <c r="P189" s="131" t="s">
        <v>577</v>
      </c>
      <c r="Q189" s="131"/>
      <c r="R189" s="131" t="s">
        <v>577</v>
      </c>
      <c r="S189" s="131"/>
      <c r="U189" s="131"/>
      <c r="W189" s="131"/>
    </row>
  </sheetData>
  <sheetProtection formatCells="0" formatColumns="0" formatRows="0" insertColumns="0" insertRows="0" insertHyperlinks="0" deleteColumns="0" deleteRows="0" selectLockedCells="1"/>
  <mergeCells count="531">
    <mergeCell ref="R41:S41"/>
    <mergeCell ref="T41:U41"/>
    <mergeCell ref="V41:W41"/>
    <mergeCell ref="N69:O69"/>
    <mergeCell ref="P69:Q69"/>
    <mergeCell ref="R69:S69"/>
    <mergeCell ref="C118:D118"/>
    <mergeCell ref="R128:S128"/>
    <mergeCell ref="P127:Q127"/>
    <mergeCell ref="V71:W71"/>
    <mergeCell ref="N71:O71"/>
    <mergeCell ref="P71:Q71"/>
    <mergeCell ref="R71:S71"/>
    <mergeCell ref="T71:U71"/>
    <mergeCell ref="N100:O100"/>
    <mergeCell ref="P100:Q100"/>
    <mergeCell ref="P102:Q102"/>
    <mergeCell ref="R102:S102"/>
    <mergeCell ref="T102:U102"/>
    <mergeCell ref="C126:D126"/>
    <mergeCell ref="C114:D114"/>
    <mergeCell ref="C122:D122"/>
    <mergeCell ref="C117:D117"/>
    <mergeCell ref="C119:D119"/>
    <mergeCell ref="T69:U69"/>
    <mergeCell ref="E74:J74"/>
    <mergeCell ref="E75:J75"/>
    <mergeCell ref="P162:Q162"/>
    <mergeCell ref="V156:W156"/>
    <mergeCell ref="P154:Q154"/>
    <mergeCell ref="V131:W131"/>
    <mergeCell ref="T127:U127"/>
    <mergeCell ref="V127:W127"/>
    <mergeCell ref="T131:U131"/>
    <mergeCell ref="N98:O98"/>
    <mergeCell ref="V69:W69"/>
    <mergeCell ref="V102:W102"/>
    <mergeCell ref="N101:O101"/>
    <mergeCell ref="P101:Q101"/>
    <mergeCell ref="R101:S101"/>
    <mergeCell ref="T101:U101"/>
    <mergeCell ref="N99:O99"/>
    <mergeCell ref="T162:U162"/>
    <mergeCell ref="N162:O162"/>
    <mergeCell ref="N158:O158"/>
    <mergeCell ref="N154:O154"/>
    <mergeCell ref="N150:O150"/>
    <mergeCell ref="V146:W146"/>
    <mergeCell ref="V154:W154"/>
    <mergeCell ref="R150:S150"/>
    <mergeCell ref="T150:U150"/>
    <mergeCell ref="N156:O156"/>
    <mergeCell ref="P156:Q156"/>
    <mergeCell ref="N155:O155"/>
    <mergeCell ref="P155:Q155"/>
    <mergeCell ref="V162:W162"/>
    <mergeCell ref="V150:W150"/>
    <mergeCell ref="P158:Q158"/>
    <mergeCell ref="R158:S158"/>
    <mergeCell ref="R162:S162"/>
    <mergeCell ref="R154:S154"/>
    <mergeCell ref="T154:U154"/>
    <mergeCell ref="R160:S160"/>
    <mergeCell ref="V158:W158"/>
    <mergeCell ref="V155:W155"/>
    <mergeCell ref="R155:S155"/>
    <mergeCell ref="T155:U155"/>
    <mergeCell ref="N139:O139"/>
    <mergeCell ref="N140:O140"/>
    <mergeCell ref="N141:O141"/>
    <mergeCell ref="N135:O135"/>
    <mergeCell ref="P138:Q138"/>
    <mergeCell ref="P135:Q135"/>
    <mergeCell ref="N134:O134"/>
    <mergeCell ref="P148:Q148"/>
    <mergeCell ref="P149:Q149"/>
    <mergeCell ref="N145:O145"/>
    <mergeCell ref="P146:Q146"/>
    <mergeCell ref="N146:O146"/>
    <mergeCell ref="N149:O149"/>
    <mergeCell ref="N144:O144"/>
    <mergeCell ref="P120:Q120"/>
    <mergeCell ref="P153:Q153"/>
    <mergeCell ref="P150:Q150"/>
    <mergeCell ref="P139:Q139"/>
    <mergeCell ref="P140:Q140"/>
    <mergeCell ref="P141:Q141"/>
    <mergeCell ref="P147:Q147"/>
    <mergeCell ref="P144:Q144"/>
    <mergeCell ref="P145:Q145"/>
    <mergeCell ref="P137:Q137"/>
    <mergeCell ref="P128:Q128"/>
    <mergeCell ref="N123:O123"/>
    <mergeCell ref="N124:O124"/>
    <mergeCell ref="P115:Q115"/>
    <mergeCell ref="P117:Q117"/>
    <mergeCell ref="H160:L160"/>
    <mergeCell ref="N160:O160"/>
    <mergeCell ref="P160:Q160"/>
    <mergeCell ref="N118:O118"/>
    <mergeCell ref="C147:M147"/>
    <mergeCell ref="C145:M145"/>
    <mergeCell ref="C146:M146"/>
    <mergeCell ref="E153:I153"/>
    <mergeCell ref="C148:M148"/>
    <mergeCell ref="C149:M149"/>
    <mergeCell ref="E152:I152"/>
    <mergeCell ref="N153:O153"/>
    <mergeCell ref="N147:O147"/>
    <mergeCell ref="N148:O148"/>
    <mergeCell ref="E125:I125"/>
    <mergeCell ref="I158:L158"/>
    <mergeCell ref="N130:O130"/>
    <mergeCell ref="P136:Q136"/>
    <mergeCell ref="P132:Q132"/>
    <mergeCell ref="P119:Q119"/>
    <mergeCell ref="V83:W83"/>
    <mergeCell ref="N142:O142"/>
    <mergeCell ref="P142:Q142"/>
    <mergeCell ref="R142:S142"/>
    <mergeCell ref="T142:U142"/>
    <mergeCell ref="V139:W139"/>
    <mergeCell ref="T110:U110"/>
    <mergeCell ref="T111:U111"/>
    <mergeCell ref="T160:U160"/>
    <mergeCell ref="V160:W160"/>
    <mergeCell ref="T112:U112"/>
    <mergeCell ref="T136:U136"/>
    <mergeCell ref="T137:U137"/>
    <mergeCell ref="T138:U138"/>
    <mergeCell ref="T144:U144"/>
    <mergeCell ref="T153:U153"/>
    <mergeCell ref="P118:Q118"/>
    <mergeCell ref="N136:O136"/>
    <mergeCell ref="N137:O137"/>
    <mergeCell ref="N138:O138"/>
    <mergeCell ref="V145:W145"/>
    <mergeCell ref="R135:S135"/>
    <mergeCell ref="V142:W142"/>
    <mergeCell ref="T158:U158"/>
    <mergeCell ref="R80:S80"/>
    <mergeCell ref="R81:S81"/>
    <mergeCell ref="V134:W134"/>
    <mergeCell ref="T148:U148"/>
    <mergeCell ref="T156:U156"/>
    <mergeCell ref="V148:W148"/>
    <mergeCell ref="V149:W149"/>
    <mergeCell ref="V140:W140"/>
    <mergeCell ref="V141:W141"/>
    <mergeCell ref="T140:U140"/>
    <mergeCell ref="T81:U81"/>
    <mergeCell ref="V80:W80"/>
    <mergeCell ref="V81:W81"/>
    <mergeCell ref="V82:W82"/>
    <mergeCell ref="T80:U80"/>
    <mergeCell ref="V103:W103"/>
    <mergeCell ref="V100:W100"/>
    <mergeCell ref="V98:W98"/>
    <mergeCell ref="V99:W99"/>
    <mergeCell ref="V97:W97"/>
    <mergeCell ref="R138:S138"/>
    <mergeCell ref="R156:S156"/>
    <mergeCell ref="R111:S111"/>
    <mergeCell ref="T145:U145"/>
    <mergeCell ref="V144:W144"/>
    <mergeCell ref="T146:U146"/>
    <mergeCell ref="T147:U147"/>
    <mergeCell ref="V153:W153"/>
    <mergeCell ref="R147:S147"/>
    <mergeCell ref="R146:S146"/>
    <mergeCell ref="R141:S141"/>
    <mergeCell ref="T139:U139"/>
    <mergeCell ref="V136:W136"/>
    <mergeCell ref="V137:W137"/>
    <mergeCell ref="V138:W138"/>
    <mergeCell ref="R136:S136"/>
    <mergeCell ref="R145:S145"/>
    <mergeCell ref="R148:S148"/>
    <mergeCell ref="R149:S149"/>
    <mergeCell ref="R137:S137"/>
    <mergeCell ref="R144:S144"/>
    <mergeCell ref="R153:S153"/>
    <mergeCell ref="R139:S139"/>
    <mergeCell ref="R140:S140"/>
    <mergeCell ref="V147:W147"/>
    <mergeCell ref="T149:U149"/>
    <mergeCell ref="T132:U132"/>
    <mergeCell ref="V135:W135"/>
    <mergeCell ref="T134:U134"/>
    <mergeCell ref="V132:W132"/>
    <mergeCell ref="T135:U135"/>
    <mergeCell ref="T141:U141"/>
    <mergeCell ref="N132:O132"/>
    <mergeCell ref="V124:W124"/>
    <mergeCell ref="V125:W125"/>
    <mergeCell ref="V130:W130"/>
    <mergeCell ref="P129:Q129"/>
    <mergeCell ref="R134:S134"/>
    <mergeCell ref="N125:O125"/>
    <mergeCell ref="P125:Q125"/>
    <mergeCell ref="R125:S125"/>
    <mergeCell ref="T125:U125"/>
    <mergeCell ref="R132:S132"/>
    <mergeCell ref="P134:Q134"/>
    <mergeCell ref="T129:U129"/>
    <mergeCell ref="T128:U128"/>
    <mergeCell ref="P131:Q131"/>
    <mergeCell ref="N127:O127"/>
    <mergeCell ref="N128:O128"/>
    <mergeCell ref="N129:O129"/>
    <mergeCell ref="T130:U130"/>
    <mergeCell ref="N131:O131"/>
    <mergeCell ref="P130:Q130"/>
    <mergeCell ref="T124:U124"/>
    <mergeCell ref="V119:W119"/>
    <mergeCell ref="V120:W120"/>
    <mergeCell ref="V121:W121"/>
    <mergeCell ref="V122:W122"/>
    <mergeCell ref="V128:W128"/>
    <mergeCell ref="T120:U120"/>
    <mergeCell ref="T121:U121"/>
    <mergeCell ref="T122:U122"/>
    <mergeCell ref="R127:S127"/>
    <mergeCell ref="P122:Q122"/>
    <mergeCell ref="R131:S131"/>
    <mergeCell ref="R129:S129"/>
    <mergeCell ref="R130:S130"/>
    <mergeCell ref="N119:O119"/>
    <mergeCell ref="N120:O120"/>
    <mergeCell ref="N122:O122"/>
    <mergeCell ref="N121:O121"/>
    <mergeCell ref="P121:Q121"/>
    <mergeCell ref="P123:Q123"/>
    <mergeCell ref="P124:Q124"/>
    <mergeCell ref="R117:S117"/>
    <mergeCell ref="R118:S118"/>
    <mergeCell ref="R119:S119"/>
    <mergeCell ref="R120:S120"/>
    <mergeCell ref="V129:W129"/>
    <mergeCell ref="V123:W123"/>
    <mergeCell ref="R123:S123"/>
    <mergeCell ref="R124:S124"/>
    <mergeCell ref="T123:U123"/>
    <mergeCell ref="T117:U117"/>
    <mergeCell ref="T118:U118"/>
    <mergeCell ref="T119:U119"/>
    <mergeCell ref="V117:W117"/>
    <mergeCell ref="V118:W118"/>
    <mergeCell ref="R121:S121"/>
    <mergeCell ref="R122:S122"/>
    <mergeCell ref="R82:S82"/>
    <mergeCell ref="R83:S83"/>
    <mergeCell ref="T82:U82"/>
    <mergeCell ref="T83:U83"/>
    <mergeCell ref="N82:O82"/>
    <mergeCell ref="N83:O83"/>
    <mergeCell ref="P82:Q82"/>
    <mergeCell ref="P83:Q83"/>
    <mergeCell ref="N103:O103"/>
    <mergeCell ref="P99:Q99"/>
    <mergeCell ref="R99:S99"/>
    <mergeCell ref="T99:U99"/>
    <mergeCell ref="N102:O102"/>
    <mergeCell ref="P98:Q98"/>
    <mergeCell ref="R98:S98"/>
    <mergeCell ref="T98:U98"/>
    <mergeCell ref="T90:U90"/>
    <mergeCell ref="T91:U91"/>
    <mergeCell ref="T92:U92"/>
    <mergeCell ref="T93:U93"/>
    <mergeCell ref="T86:U86"/>
    <mergeCell ref="T87:U87"/>
    <mergeCell ref="T88:U88"/>
    <mergeCell ref="T89:U89"/>
    <mergeCell ref="V111:W111"/>
    <mergeCell ref="N115:O115"/>
    <mergeCell ref="N116:O116"/>
    <mergeCell ref="V112:W112"/>
    <mergeCell ref="N113:O113"/>
    <mergeCell ref="P113:Q113"/>
    <mergeCell ref="R113:S113"/>
    <mergeCell ref="T113:U113"/>
    <mergeCell ref="V113:W113"/>
    <mergeCell ref="R115:S115"/>
    <mergeCell ref="R116:S116"/>
    <mergeCell ref="T115:U115"/>
    <mergeCell ref="T116:U116"/>
    <mergeCell ref="V115:W115"/>
    <mergeCell ref="V116:W116"/>
    <mergeCell ref="P116:Q116"/>
    <mergeCell ref="R112:S112"/>
    <mergeCell ref="N112:O112"/>
    <mergeCell ref="P112:Q112"/>
    <mergeCell ref="T100:U100"/>
    <mergeCell ref="V101:W101"/>
    <mergeCell ref="N109:O109"/>
    <mergeCell ref="N110:O110"/>
    <mergeCell ref="R110:S110"/>
    <mergeCell ref="V109:W109"/>
    <mergeCell ref="R106:S106"/>
    <mergeCell ref="R107:S107"/>
    <mergeCell ref="R108:S108"/>
    <mergeCell ref="T106:U106"/>
    <mergeCell ref="T107:U107"/>
    <mergeCell ref="T108:U108"/>
    <mergeCell ref="T109:U109"/>
    <mergeCell ref="R109:S109"/>
    <mergeCell ref="V107:W107"/>
    <mergeCell ref="V110:W110"/>
    <mergeCell ref="V95:W95"/>
    <mergeCell ref="V96:W96"/>
    <mergeCell ref="T95:U95"/>
    <mergeCell ref="T96:U96"/>
    <mergeCell ref="T94:U94"/>
    <mergeCell ref="N111:O111"/>
    <mergeCell ref="P106:Q106"/>
    <mergeCell ref="P107:Q107"/>
    <mergeCell ref="P108:Q108"/>
    <mergeCell ref="P109:Q109"/>
    <mergeCell ref="P110:Q110"/>
    <mergeCell ref="P111:Q111"/>
    <mergeCell ref="N106:O106"/>
    <mergeCell ref="N107:O107"/>
    <mergeCell ref="N108:O108"/>
    <mergeCell ref="T97:U97"/>
    <mergeCell ref="P97:Q97"/>
    <mergeCell ref="V106:W106"/>
    <mergeCell ref="R103:S103"/>
    <mergeCell ref="T103:U103"/>
    <mergeCell ref="R97:S97"/>
    <mergeCell ref="P103:Q103"/>
    <mergeCell ref="V108:W108"/>
    <mergeCell ref="R100:S100"/>
    <mergeCell ref="V86:W86"/>
    <mergeCell ref="V87:W87"/>
    <mergeCell ref="V88:W88"/>
    <mergeCell ref="V89:W89"/>
    <mergeCell ref="V90:W90"/>
    <mergeCell ref="V91:W91"/>
    <mergeCell ref="V93:W93"/>
    <mergeCell ref="R93:S93"/>
    <mergeCell ref="R94:S94"/>
    <mergeCell ref="R92:S92"/>
    <mergeCell ref="R86:S86"/>
    <mergeCell ref="V94:W94"/>
    <mergeCell ref="V92:W92"/>
    <mergeCell ref="R95:S95"/>
    <mergeCell ref="R96:S96"/>
    <mergeCell ref="P95:Q95"/>
    <mergeCell ref="P96:Q96"/>
    <mergeCell ref="P94:Q94"/>
    <mergeCell ref="P93:Q93"/>
    <mergeCell ref="P87:Q87"/>
    <mergeCell ref="P88:Q88"/>
    <mergeCell ref="P89:Q89"/>
    <mergeCell ref="P90:Q90"/>
    <mergeCell ref="P91:Q91"/>
    <mergeCell ref="P92:Q92"/>
    <mergeCell ref="R87:S87"/>
    <mergeCell ref="R88:S88"/>
    <mergeCell ref="R89:S89"/>
    <mergeCell ref="R90:S90"/>
    <mergeCell ref="R91:S91"/>
    <mergeCell ref="E38:J38"/>
    <mergeCell ref="P86:Q86"/>
    <mergeCell ref="E39:I39"/>
    <mergeCell ref="E55:J55"/>
    <mergeCell ref="E56:J56"/>
    <mergeCell ref="E45:J45"/>
    <mergeCell ref="E46:J46"/>
    <mergeCell ref="E47:J47"/>
    <mergeCell ref="J39:M39"/>
    <mergeCell ref="E54:J54"/>
    <mergeCell ref="N80:O80"/>
    <mergeCell ref="P80:Q80"/>
    <mergeCell ref="P81:Q81"/>
    <mergeCell ref="N81:O81"/>
    <mergeCell ref="N41:O41"/>
    <mergeCell ref="P41:Q41"/>
    <mergeCell ref="E40:I40"/>
    <mergeCell ref="E48:J48"/>
    <mergeCell ref="E51:J51"/>
    <mergeCell ref="E52:J52"/>
    <mergeCell ref="E50:J50"/>
    <mergeCell ref="J49:M49"/>
    <mergeCell ref="E49:I49"/>
    <mergeCell ref="E64:J64"/>
    <mergeCell ref="E7:I7"/>
    <mergeCell ref="E8:I8"/>
    <mergeCell ref="E9:I9"/>
    <mergeCell ref="E11:J11"/>
    <mergeCell ref="E10:J10"/>
    <mergeCell ref="E12:J12"/>
    <mergeCell ref="E35:J35"/>
    <mergeCell ref="E30:J30"/>
    <mergeCell ref="E31:J31"/>
    <mergeCell ref="E32:J32"/>
    <mergeCell ref="E21:J21"/>
    <mergeCell ref="E13:J13"/>
    <mergeCell ref="E14:J14"/>
    <mergeCell ref="E15:J15"/>
    <mergeCell ref="E19:M19"/>
    <mergeCell ref="E20:M20"/>
    <mergeCell ref="J18:M18"/>
    <mergeCell ref="E36:J36"/>
    <mergeCell ref="E24:J24"/>
    <mergeCell ref="E25:J25"/>
    <mergeCell ref="E26:J26"/>
    <mergeCell ref="E27:J27"/>
    <mergeCell ref="E28:J28"/>
    <mergeCell ref="E29:J29"/>
    <mergeCell ref="E22:J22"/>
    <mergeCell ref="E23:J23"/>
    <mergeCell ref="N93:O93"/>
    <mergeCell ref="E42:I42"/>
    <mergeCell ref="E43:J43"/>
    <mergeCell ref="E44:J44"/>
    <mergeCell ref="N91:O91"/>
    <mergeCell ref="E57:J57"/>
    <mergeCell ref="E58:J58"/>
    <mergeCell ref="E59:J59"/>
    <mergeCell ref="N92:O92"/>
    <mergeCell ref="E53:J53"/>
    <mergeCell ref="C72:I72"/>
    <mergeCell ref="J77:M77"/>
    <mergeCell ref="N89:O89"/>
    <mergeCell ref="N90:O90"/>
    <mergeCell ref="N87:O87"/>
    <mergeCell ref="N86:O86"/>
    <mergeCell ref="N88:O88"/>
    <mergeCell ref="J78:M78"/>
    <mergeCell ref="J82:M82"/>
    <mergeCell ref="J76:M76"/>
    <mergeCell ref="N94:O94"/>
    <mergeCell ref="N95:O95"/>
    <mergeCell ref="N96:O96"/>
    <mergeCell ref="N97:O97"/>
    <mergeCell ref="E122:M122"/>
    <mergeCell ref="E117:M117"/>
    <mergeCell ref="E119:M119"/>
    <mergeCell ref="E120:M120"/>
    <mergeCell ref="E121:M121"/>
    <mergeCell ref="E118:M118"/>
    <mergeCell ref="N117:O117"/>
    <mergeCell ref="K150:M150"/>
    <mergeCell ref="J151:J152"/>
    <mergeCell ref="E151:I151"/>
    <mergeCell ref="E154:I154"/>
    <mergeCell ref="E157:M157"/>
    <mergeCell ref="D155:M155"/>
    <mergeCell ref="C151:D151"/>
    <mergeCell ref="E123:M123"/>
    <mergeCell ref="E129:M129"/>
    <mergeCell ref="C123:D123"/>
    <mergeCell ref="C124:D124"/>
    <mergeCell ref="E124:M124"/>
    <mergeCell ref="E126:M126"/>
    <mergeCell ref="C127:D127"/>
    <mergeCell ref="C128:D128"/>
    <mergeCell ref="E127:M127"/>
    <mergeCell ref="J125:M125"/>
    <mergeCell ref="E128:M128"/>
    <mergeCell ref="E141:M141"/>
    <mergeCell ref="E133:M133"/>
    <mergeCell ref="E137:M137"/>
    <mergeCell ref="E138:M138"/>
    <mergeCell ref="E139:M139"/>
    <mergeCell ref="C144:M144"/>
    <mergeCell ref="A125:A126"/>
    <mergeCell ref="C141:D141"/>
    <mergeCell ref="C137:D137"/>
    <mergeCell ref="C138:D138"/>
    <mergeCell ref="C139:D139"/>
    <mergeCell ref="C140:D140"/>
    <mergeCell ref="C135:D135"/>
    <mergeCell ref="C136:D136"/>
    <mergeCell ref="C134:D134"/>
    <mergeCell ref="C131:I131"/>
    <mergeCell ref="E140:M140"/>
    <mergeCell ref="E134:M134"/>
    <mergeCell ref="E135:M135"/>
    <mergeCell ref="E136:M136"/>
    <mergeCell ref="C129:D129"/>
    <mergeCell ref="C120:D120"/>
    <mergeCell ref="C121:D121"/>
    <mergeCell ref="C116:D116"/>
    <mergeCell ref="Y1:AA1"/>
    <mergeCell ref="Y2:AA2"/>
    <mergeCell ref="E1:I1"/>
    <mergeCell ref="E2:I2"/>
    <mergeCell ref="E3:I3"/>
    <mergeCell ref="E4:I4"/>
    <mergeCell ref="Y3:AA3"/>
    <mergeCell ref="E60:J60"/>
    <mergeCell ref="E61:J61"/>
    <mergeCell ref="E62:J62"/>
    <mergeCell ref="E5:I5"/>
    <mergeCell ref="E6:I6"/>
    <mergeCell ref="E73:J73"/>
    <mergeCell ref="C76:I78"/>
    <mergeCell ref="C79:K79"/>
    <mergeCell ref="E63:J63"/>
    <mergeCell ref="J67:M67"/>
    <mergeCell ref="C80:K80"/>
    <mergeCell ref="E65:J65"/>
    <mergeCell ref="D66:L66"/>
    <mergeCell ref="E70:M70"/>
    <mergeCell ref="E37:J37"/>
    <mergeCell ref="E33:J33"/>
    <mergeCell ref="E34:J34"/>
    <mergeCell ref="E16:J16"/>
    <mergeCell ref="E17:J17"/>
    <mergeCell ref="E18:I18"/>
    <mergeCell ref="D143:M143"/>
    <mergeCell ref="J131:M131"/>
    <mergeCell ref="E130:M130"/>
    <mergeCell ref="C133:D133"/>
    <mergeCell ref="C130:D130"/>
    <mergeCell ref="E115:M115"/>
    <mergeCell ref="C81:K81"/>
    <mergeCell ref="C82:I82"/>
    <mergeCell ref="C115:D115"/>
    <mergeCell ref="L84:L85"/>
    <mergeCell ref="L104:L105"/>
    <mergeCell ref="E116:M116"/>
    <mergeCell ref="E114:M114"/>
    <mergeCell ref="J112:M112"/>
    <mergeCell ref="E104:I104"/>
    <mergeCell ref="E84:I84"/>
    <mergeCell ref="J103:M103"/>
    <mergeCell ref="D83:M83"/>
  </mergeCells>
  <phoneticPr fontId="0" type="noConversion"/>
  <dataValidations count="9">
    <dataValidation type="list" allowBlank="1" showInputMessage="1" showErrorMessage="1" sqref="H160 I158:L159">
      <formula1>Activity</formula1>
    </dataValidation>
    <dataValidation type="list" allowBlank="1" showInputMessage="1" showErrorMessage="1" sqref="C134:C141 D134">
      <formula1>Commodity</formula1>
    </dataValidation>
    <dataValidation type="list" allowBlank="1" showInputMessage="1" showErrorMessage="1" sqref="C115:C125">
      <formula1>Contractual</formula1>
    </dataValidation>
    <dataValidation type="list" allowBlank="1" showInputMessage="1" showErrorMessage="1" sqref="C106:C111 C86:C102">
      <formula1>Travel</formula1>
    </dataValidation>
    <dataValidation type="list" allowBlank="1" showInputMessage="1" showErrorMessage="1" sqref="E74:J75">
      <formula1>Fabrication</formula1>
    </dataValidation>
    <dataValidation type="list" allowBlank="1" showInputMessage="1" showErrorMessage="1" sqref="E33:J38">
      <formula1>Student</formula1>
    </dataValidation>
    <dataValidation type="list" allowBlank="1" showInputMessage="1" showErrorMessage="1" sqref="E22:J29">
      <formula1>OtherPersonnel</formula1>
    </dataValidation>
    <dataValidation showDropDown="1" showInputMessage="1" showErrorMessage="1" sqref="D12"/>
    <dataValidation type="list" allowBlank="1" showInputMessage="1" showErrorMessage="1" sqref="E12:J17">
      <formula1>SeniorPersonnel</formula1>
    </dataValidation>
  </dataValidations>
  <printOptions horizontalCentered="1"/>
  <pageMargins left="0.25" right="0.25" top="0.75" bottom="0.75" header="0.3" footer="0.3"/>
  <pageSetup scale="31" orientation="portrait"/>
  <headerFooter alignWithMargins="0">
    <oddHeader xml:space="preserve">&amp;C&amp;"Arial,Bold"&amp;14
UNIVERSITY OF ALASKA FAIRBANKS&amp;16
</oddHeader>
  </headerFooter>
  <colBreaks count="1" manualBreakCount="1">
    <brk id="25" max="172" man="1"/>
  </colBreaks>
  <ignoredErrors>
    <ignoredError sqref="O33:W38 O18 O12:P17 M33:M38 AE39 X18 M74:M75 O24:O29 W88:W97 O39 P106:P111 Q39 R106:R111 S39 T22:T29 U39 N41 P41 R41 T41 V41 X41 X39 W43:W44 O43:O44 U48:U49 O51:O58 O60:O65 O67 N69 N71 O48:O49 Q43:Q44 U43:U44 S48:S49 S43:S44 Q48:Q49 W48:W49 O46 Q46 S46 U46 W46 X49 Z49 Q51:Q58 Q60:Q65 Q67 S51:S58 S60:S65 S67 U51:U58 U60:U65 U67 W51:W58 W60:W65 W67:X67 P69 R69 T69 V69 X69 Z67 P71 R71 T71 V71 X71 O74:O75 O77 N80:N83 Q19:Q29 Q77 P80:P83 Q12:Q17 S77 R80:R83 W12:W17 U77 U12:U17 W77:X77 T80:T83 V80:V83 X82:X83 C74:C75 L106:L107 T112:T113 S159:S162 T159:T162 U112:U113 W112:W113 N125:X132 N153:X154 N142:X152 M160 L153:L154 U88:U97 AE22:AE29 C18 M22:M29 O23 R86:R97 X86:X97 V22:V29 Q88:Q97 C22:C29 M12:M17 S108:S111 AE18 AE33:AE38 S88:S97 AE30:AE32 P22:P29 O22 W39 C12:C17 U159:U162 W159:W162 N159:N162 P112:P113 Q112:Q113 V112:V113 R112:R113 S112:S113 X157 V159:V162 V156 X159:X162 X158 N157 W156 U156 T158 S156 R158 Q156 P158 O156 V158 N112:N113 O112:O113 X112:X113 O157 O158 P157 Q158 R157 T157 S158 U158 N158 W158 W157 N156 L87 U157 S157 T156 R156 V157 P156 Q157 AE12:AE17 O159:O162 P159:P162 Q159:Q162 R159:R162 L88:L97 L108:L111 L86 S18 N87 U18 W18 Q18 W19:W29 R12:R21 V12:V21 T12:T21 Q86 S86 U86 S19:S29 W86 Q106:Q107 S106:S107 U106:U107 W106:W107 N108:N111 O108:O111 X108:X111 N88:N97 O88:O97 X106:X107 O106:O107 N106:N107 O86 U19:U29 Q74:W75 O87 W87 U87 S87 Q87 T106:T111 W108:W111 V86:V97 U108:U111 N86 Q108:Q111 V106:V111 T86:T97 S12:S17 P86:P97 AE19:AE21 C19:C21 R22:R29 U103 S103 Q103 N104:N105 W103 O103 R104:R105 U104:U105 S104:S105 P104:P105 Q104:Q105 W104:W105 V104:V105 T104:T105 O104:O105 X104:X105 R98:R103 N98:N103 U98:U102 O98:O102 V98:V103 S98:S102 P98:P103 T98:T103 Q98:Q102 J98:M105 W98:W102 Y98:Z105 X98:X103" unlockedFormula="1"/>
    <ignoredError sqref="O45 O47 Q45 Q47 S45 S47 U45 U47 W45 W47" formula="1" unlockedFormula="1"/>
  </ignoredErrors>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tabColor indexed="44"/>
    <pageSetUpPr fitToPage="1"/>
  </sheetPr>
  <dimension ref="A1:AI205"/>
  <sheetViews>
    <sheetView workbookViewId="0">
      <selection activeCell="E12" sqref="E12:J12"/>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33203125" style="39" customWidth="1"/>
    <col min="11" max="11" width="6.83203125" style="39" customWidth="1"/>
    <col min="12" max="12" width="8.83203125" style="39" customWidth="1"/>
    <col min="13" max="13" width="9"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2.33203125" style="83" customWidth="1"/>
    <col min="25" max="25" width="4.33203125" style="14" customWidth="1"/>
    <col min="26" max="26" width="9.33203125" style="39" customWidth="1"/>
    <col min="27" max="27" width="4.33203125" style="39" customWidth="1"/>
    <col min="28" max="28" width="25.83203125" style="39" customWidth="1"/>
    <col min="29" max="34" width="12.83203125" style="39" customWidth="1"/>
    <col min="35" max="16384" width="20.83203125" style="39"/>
  </cols>
  <sheetData>
    <row r="1" spans="1:31" s="12" customFormat="1" ht="14.1" customHeight="1">
      <c r="A1" s="25"/>
      <c r="B1" s="25"/>
      <c r="C1" s="13" t="s">
        <v>519</v>
      </c>
      <c r="D1" s="13"/>
      <c r="E1" s="949"/>
      <c r="F1" s="949"/>
      <c r="G1" s="949"/>
      <c r="H1" s="949"/>
      <c r="I1" s="949"/>
      <c r="J1" s="13"/>
      <c r="K1" s="13"/>
      <c r="L1" s="13"/>
      <c r="M1" s="14"/>
      <c r="N1" s="14"/>
      <c r="O1" s="14"/>
      <c r="P1" s="14"/>
      <c r="Q1" s="14"/>
      <c r="R1" s="14"/>
      <c r="S1" s="14"/>
      <c r="T1" s="14"/>
      <c r="U1" s="14"/>
      <c r="W1" s="14"/>
      <c r="X1" s="36" t="s">
        <v>696</v>
      </c>
      <c r="Y1" s="965"/>
      <c r="Z1" s="948"/>
      <c r="AA1" s="948"/>
    </row>
    <row r="2" spans="1:31" s="12" customFormat="1" ht="14.1" customHeight="1">
      <c r="A2" s="25"/>
      <c r="B2" s="25"/>
      <c r="C2" s="13" t="s">
        <v>523</v>
      </c>
      <c r="D2" s="13"/>
      <c r="E2" s="949"/>
      <c r="F2" s="949"/>
      <c r="G2" s="949"/>
      <c r="H2" s="949"/>
      <c r="I2" s="949"/>
      <c r="J2" s="13"/>
      <c r="K2" s="13"/>
      <c r="L2" s="13"/>
      <c r="M2" s="14"/>
      <c r="N2" s="14"/>
      <c r="O2" s="14"/>
      <c r="P2" s="14"/>
      <c r="Q2" s="14"/>
      <c r="R2" s="14"/>
      <c r="S2" s="14"/>
      <c r="T2" s="14"/>
      <c r="U2" s="14"/>
      <c r="V2" s="14"/>
      <c r="W2" s="14"/>
      <c r="Y2" s="965"/>
      <c r="Z2" s="948"/>
      <c r="AA2" s="948"/>
    </row>
    <row r="3" spans="1:31" s="12" customFormat="1" ht="14.1" customHeight="1">
      <c r="A3" s="25"/>
      <c r="B3" s="25"/>
      <c r="C3" s="14" t="s">
        <v>521</v>
      </c>
      <c r="D3" s="860"/>
      <c r="E3" s="949"/>
      <c r="F3" s="949"/>
      <c r="G3" s="949"/>
      <c r="H3" s="949"/>
      <c r="I3" s="949"/>
      <c r="J3" s="13"/>
      <c r="K3" s="13"/>
      <c r="L3" s="13"/>
      <c r="M3" s="14"/>
      <c r="N3" s="17"/>
      <c r="O3" s="14"/>
      <c r="P3" s="17"/>
      <c r="Q3" s="14"/>
      <c r="R3" s="17"/>
      <c r="S3" s="14"/>
      <c r="T3" s="17"/>
      <c r="U3" s="14"/>
      <c r="V3" s="17"/>
      <c r="W3" s="14"/>
      <c r="X3" s="36" t="s">
        <v>517</v>
      </c>
      <c r="Y3" s="965"/>
      <c r="Z3" s="948"/>
      <c r="AA3" s="948"/>
    </row>
    <row r="4" spans="1:31" s="12" customFormat="1" ht="14.1" customHeight="1">
      <c r="A4" s="25"/>
      <c r="B4" s="25"/>
      <c r="C4" s="17" t="s">
        <v>522</v>
      </c>
      <c r="D4" s="861"/>
      <c r="E4" s="949"/>
      <c r="F4" s="949"/>
      <c r="G4" s="949"/>
      <c r="H4" s="949"/>
      <c r="I4" s="949"/>
      <c r="J4" s="14"/>
      <c r="K4" s="14"/>
      <c r="L4" s="14"/>
      <c r="X4" s="36"/>
      <c r="Y4" s="15"/>
    </row>
    <row r="5" spans="1:31" s="12" customFormat="1" ht="14.1" customHeight="1" thickBot="1">
      <c r="A5" s="25"/>
      <c r="B5" s="25"/>
      <c r="C5" s="17"/>
      <c r="D5" s="14"/>
      <c r="E5" s="949"/>
      <c r="F5" s="949"/>
      <c r="G5" s="949"/>
      <c r="H5" s="949"/>
      <c r="I5" s="949"/>
      <c r="J5" s="14"/>
      <c r="K5" s="14"/>
      <c r="L5" s="14"/>
      <c r="X5" s="36"/>
      <c r="Y5" s="15"/>
    </row>
    <row r="6" spans="1:31" s="12" customFormat="1" ht="14.1" customHeight="1" thickBot="1">
      <c r="A6" s="25"/>
      <c r="B6" s="25"/>
      <c r="C6" s="799" t="s">
        <v>590</v>
      </c>
      <c r="D6" s="798"/>
      <c r="E6" s="1094"/>
      <c r="F6" s="949"/>
      <c r="G6" s="949"/>
      <c r="H6" s="949"/>
      <c r="I6" s="949"/>
      <c r="J6" s="14"/>
      <c r="K6" s="14"/>
      <c r="L6" s="14"/>
      <c r="X6" s="36"/>
      <c r="Y6" s="15"/>
    </row>
    <row r="7" spans="1:31" s="12" customFormat="1" ht="13.5" customHeight="1" thickBot="1">
      <c r="A7" s="25"/>
      <c r="B7" s="25"/>
      <c r="C7" s="18"/>
      <c r="D7" s="18"/>
      <c r="E7" s="949"/>
      <c r="F7" s="949"/>
      <c r="G7" s="949"/>
      <c r="H7" s="949"/>
      <c r="I7" s="949"/>
      <c r="J7" s="18"/>
      <c r="K7" s="18"/>
      <c r="L7" s="18"/>
      <c r="M7" s="19"/>
      <c r="N7" s="19"/>
      <c r="O7" s="19"/>
      <c r="P7" s="19"/>
      <c r="Q7" s="19"/>
      <c r="R7" s="19"/>
      <c r="S7" s="19"/>
      <c r="T7" s="19"/>
      <c r="U7" s="19"/>
      <c r="V7" s="19"/>
      <c r="W7" s="19"/>
      <c r="X7" s="20" t="s">
        <v>577</v>
      </c>
      <c r="Y7" s="15"/>
      <c r="Z7" s="21" t="s">
        <v>518</v>
      </c>
    </row>
    <row r="8" spans="1:31" s="25" customFormat="1" ht="14.1" customHeight="1">
      <c r="C8" s="736"/>
      <c r="D8" s="737"/>
      <c r="E8" s="1089"/>
      <c r="F8" s="1089"/>
      <c r="G8" s="1089"/>
      <c r="H8" s="1089"/>
      <c r="I8" s="1089"/>
      <c r="J8" s="737"/>
      <c r="K8" s="737"/>
      <c r="L8" s="737"/>
      <c r="M8" s="738"/>
      <c r="N8" s="739"/>
      <c r="O8" s="725" t="s">
        <v>501</v>
      </c>
      <c r="P8" s="739"/>
      <c r="Q8" s="725" t="s">
        <v>502</v>
      </c>
      <c r="R8" s="739"/>
      <c r="S8" s="725" t="s">
        <v>503</v>
      </c>
      <c r="T8" s="739"/>
      <c r="U8" s="725" t="s">
        <v>578</v>
      </c>
      <c r="V8" s="739"/>
      <c r="W8" s="725" t="s">
        <v>579</v>
      </c>
      <c r="X8" s="728"/>
      <c r="Y8" s="740"/>
      <c r="Z8" s="741"/>
    </row>
    <row r="9" spans="1:31" s="12" customFormat="1" ht="21.75" customHeight="1" thickBot="1">
      <c r="A9" s="25" t="s">
        <v>217</v>
      </c>
      <c r="B9" s="25"/>
      <c r="C9" s="150" t="s">
        <v>536</v>
      </c>
      <c r="D9" s="151"/>
      <c r="E9" s="1062"/>
      <c r="F9" s="1062"/>
      <c r="G9" s="1062"/>
      <c r="H9" s="1062"/>
      <c r="I9" s="1062"/>
      <c r="J9" s="151"/>
      <c r="K9" s="151"/>
      <c r="L9" s="151"/>
      <c r="M9" s="186"/>
      <c r="N9" s="30" t="s">
        <v>525</v>
      </c>
      <c r="O9" s="187"/>
      <c r="P9" s="30" t="s">
        <v>525</v>
      </c>
      <c r="Q9" s="187"/>
      <c r="R9" s="30" t="s">
        <v>525</v>
      </c>
      <c r="S9" s="187"/>
      <c r="T9" s="30" t="s">
        <v>525</v>
      </c>
      <c r="U9" s="187"/>
      <c r="V9" s="30" t="s">
        <v>525</v>
      </c>
      <c r="W9" s="187"/>
      <c r="X9" s="31" t="s">
        <v>216</v>
      </c>
      <c r="Y9" s="122"/>
      <c r="Z9" s="26"/>
    </row>
    <row r="10" spans="1:31" s="12" customFormat="1" ht="27.75" customHeight="1">
      <c r="A10" s="25">
        <v>1000</v>
      </c>
      <c r="B10" s="25"/>
      <c r="C10" s="29" t="s">
        <v>758</v>
      </c>
      <c r="D10" s="14"/>
      <c r="E10" s="1065"/>
      <c r="F10" s="1066"/>
      <c r="G10" s="1066"/>
      <c r="H10" s="1066"/>
      <c r="I10" s="1066"/>
      <c r="J10" s="1066"/>
      <c r="K10" s="32" t="s">
        <v>524</v>
      </c>
      <c r="L10" s="32" t="s">
        <v>504</v>
      </c>
      <c r="M10" s="32" t="s">
        <v>4</v>
      </c>
      <c r="N10" s="22"/>
      <c r="O10" s="33"/>
      <c r="P10" s="28"/>
      <c r="Q10" s="33"/>
      <c r="R10" s="28"/>
      <c r="S10" s="33"/>
      <c r="T10" s="28"/>
      <c r="U10" s="33"/>
      <c r="V10" s="28"/>
      <c r="W10" s="33"/>
      <c r="X10" s="34"/>
      <c r="Y10" s="15"/>
      <c r="Z10" s="26"/>
      <c r="AC10" s="747" t="s">
        <v>54</v>
      </c>
      <c r="AD10" s="748" t="s">
        <v>55</v>
      </c>
      <c r="AE10" s="749" t="s">
        <v>56</v>
      </c>
    </row>
    <row r="11" spans="1:31" s="12" customFormat="1" ht="15" customHeight="1">
      <c r="A11" s="25"/>
      <c r="B11" s="25"/>
      <c r="C11" s="35" t="s">
        <v>520</v>
      </c>
      <c r="D11" s="198" t="s">
        <v>62</v>
      </c>
      <c r="E11" s="1090"/>
      <c r="F11" s="1064"/>
      <c r="G11" s="1064"/>
      <c r="H11" s="1064"/>
      <c r="I11" s="1064"/>
      <c r="J11" s="1064"/>
      <c r="K11" s="37"/>
      <c r="L11" s="36"/>
      <c r="M11" s="14"/>
      <c r="N11" s="38"/>
      <c r="O11" s="33"/>
      <c r="P11" s="38"/>
      <c r="Q11" s="33"/>
      <c r="R11" s="38"/>
      <c r="S11" s="33"/>
      <c r="T11" s="38"/>
      <c r="U11" s="33"/>
      <c r="V11" s="38"/>
      <c r="W11" s="33"/>
      <c r="X11" s="34"/>
      <c r="Y11" s="15"/>
      <c r="Z11" s="26"/>
      <c r="AB11" s="39"/>
      <c r="AC11" s="750"/>
      <c r="AD11" s="751"/>
      <c r="AE11" s="752"/>
    </row>
    <row r="12" spans="1:31" ht="15" customHeight="1">
      <c r="C12" s="53">
        <f t="shared" ref="C12:C17" si="0">N12+P12+R12+T12+V12</f>
        <v>0</v>
      </c>
      <c r="D12" s="40"/>
      <c r="E12" s="1081" t="s">
        <v>63</v>
      </c>
      <c r="F12" s="1082"/>
      <c r="G12" s="1082"/>
      <c r="H12" s="1082"/>
      <c r="I12" s="1082"/>
      <c r="J12" s="1082"/>
      <c r="K12" s="41">
        <v>0</v>
      </c>
      <c r="L12" s="880">
        <f t="shared" ref="L12:L17" si="1">VLOOKUP(E12,Leave_Benefits,2,0)</f>
        <v>0</v>
      </c>
      <c r="M12" s="40">
        <f t="shared" ref="M12:M17" si="2">VLOOKUP(E12,Leave_Benefits,4,0)</f>
        <v>0</v>
      </c>
      <c r="N12" s="162">
        <v>0</v>
      </c>
      <c r="O12" s="84">
        <f t="shared" ref="O12:O17" si="3">K12*(1+L12)*(N12)</f>
        <v>0</v>
      </c>
      <c r="P12" s="162">
        <v>0</v>
      </c>
      <c r="Q12" s="84">
        <f t="shared" ref="Q12:Q17" si="4">K12*(1+L12)*(P12)*M12</f>
        <v>0</v>
      </c>
      <c r="R12" s="162">
        <v>0</v>
      </c>
      <c r="S12" s="84">
        <f t="shared" ref="S12:S17" si="5">K12*(1+L12)*(R12)*(M12^2)</f>
        <v>0</v>
      </c>
      <c r="T12" s="162">
        <v>0</v>
      </c>
      <c r="U12" s="84">
        <f t="shared" ref="U12:U17" si="6">K12*(1+L12)*(T12)*(M12^3)</f>
        <v>0</v>
      </c>
      <c r="V12" s="162">
        <v>0</v>
      </c>
      <c r="W12" s="84">
        <f t="shared" ref="W12:W17" si="7">K12*(1+L12)*(V12)*(M12^4)</f>
        <v>0</v>
      </c>
      <c r="X12" s="43">
        <f t="shared" ref="X12:X17" si="8">O12+Q12+S12+U12+W12</f>
        <v>0</v>
      </c>
      <c r="Y12" s="44"/>
      <c r="Z12" s="26"/>
      <c r="AC12" s="755"/>
      <c r="AD12" s="756"/>
      <c r="AE12" s="757">
        <f>AC12*AD12</f>
        <v>0</v>
      </c>
    </row>
    <row r="13" spans="1:31" ht="15" customHeight="1">
      <c r="C13" s="53">
        <f t="shared" si="0"/>
        <v>0</v>
      </c>
      <c r="D13" s="40"/>
      <c r="E13" s="1082" t="s">
        <v>63</v>
      </c>
      <c r="F13" s="1082"/>
      <c r="G13" s="1082"/>
      <c r="H13" s="1082"/>
      <c r="I13" s="1082"/>
      <c r="J13" s="1082"/>
      <c r="K13" s="41">
        <v>0</v>
      </c>
      <c r="L13" s="880">
        <f t="shared" si="1"/>
        <v>0</v>
      </c>
      <c r="M13" s="40">
        <f t="shared" si="2"/>
        <v>0</v>
      </c>
      <c r="N13" s="162">
        <v>0</v>
      </c>
      <c r="O13" s="84">
        <f t="shared" si="3"/>
        <v>0</v>
      </c>
      <c r="P13" s="162">
        <v>0</v>
      </c>
      <c r="Q13" s="84">
        <f t="shared" si="4"/>
        <v>0</v>
      </c>
      <c r="R13" s="162">
        <v>0</v>
      </c>
      <c r="S13" s="84">
        <f t="shared" si="5"/>
        <v>0</v>
      </c>
      <c r="T13" s="162">
        <v>0</v>
      </c>
      <c r="U13" s="84">
        <f t="shared" si="6"/>
        <v>0</v>
      </c>
      <c r="V13" s="162">
        <v>0</v>
      </c>
      <c r="W13" s="84">
        <f t="shared" si="7"/>
        <v>0</v>
      </c>
      <c r="X13" s="43">
        <f t="shared" si="8"/>
        <v>0</v>
      </c>
      <c r="Y13" s="44"/>
      <c r="Z13" s="26"/>
      <c r="AC13" s="755"/>
      <c r="AD13" s="756"/>
      <c r="AE13" s="757">
        <f t="shared" ref="AE13:AE39" si="9">AC13*AD13</f>
        <v>0</v>
      </c>
    </row>
    <row r="14" spans="1:31" ht="15" customHeight="1">
      <c r="C14" s="53">
        <f t="shared" si="0"/>
        <v>0</v>
      </c>
      <c r="D14" s="40"/>
      <c r="E14" s="1081" t="s">
        <v>63</v>
      </c>
      <c r="F14" s="1082"/>
      <c r="G14" s="1082"/>
      <c r="H14" s="1082"/>
      <c r="I14" s="1082"/>
      <c r="J14" s="1082"/>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44"/>
      <c r="Z14" s="26"/>
      <c r="AC14" s="755"/>
      <c r="AD14" s="756"/>
      <c r="AE14" s="757">
        <f t="shared" si="9"/>
        <v>0</v>
      </c>
    </row>
    <row r="15" spans="1:31" ht="15" customHeight="1">
      <c r="C15" s="53">
        <f t="shared" si="0"/>
        <v>0</v>
      </c>
      <c r="D15" s="40"/>
      <c r="E15" s="1082" t="s">
        <v>63</v>
      </c>
      <c r="F15" s="1082"/>
      <c r="G15" s="1082"/>
      <c r="H15" s="1082"/>
      <c r="I15" s="1082"/>
      <c r="J15" s="1082"/>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44"/>
      <c r="Z15" s="26"/>
      <c r="AC15" s="755"/>
      <c r="AD15" s="756"/>
      <c r="AE15" s="757">
        <f t="shared" si="9"/>
        <v>0</v>
      </c>
    </row>
    <row r="16" spans="1:31" ht="15" customHeight="1">
      <c r="C16" s="53">
        <f t="shared" si="0"/>
        <v>0</v>
      </c>
      <c r="D16" s="40"/>
      <c r="E16" s="1081" t="s">
        <v>63</v>
      </c>
      <c r="F16" s="1082"/>
      <c r="G16" s="1082"/>
      <c r="H16" s="1082"/>
      <c r="I16" s="1082"/>
      <c r="J16" s="1082"/>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44"/>
      <c r="Z16" s="26"/>
      <c r="AC16" s="755"/>
      <c r="AD16" s="756"/>
      <c r="AE16" s="757">
        <f t="shared" si="9"/>
        <v>0</v>
      </c>
    </row>
    <row r="17" spans="1:31" ht="16.5" customHeight="1">
      <c r="C17" s="53">
        <f t="shared" si="0"/>
        <v>0</v>
      </c>
      <c r="D17" s="40"/>
      <c r="E17" s="1082" t="s">
        <v>63</v>
      </c>
      <c r="F17" s="1082"/>
      <c r="G17" s="1082"/>
      <c r="H17" s="1082"/>
      <c r="I17" s="1082"/>
      <c r="J17" s="1082"/>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44"/>
      <c r="Z17" s="26"/>
      <c r="AC17" s="755"/>
      <c r="AD17" s="756"/>
      <c r="AE17" s="757">
        <f t="shared" si="9"/>
        <v>0</v>
      </c>
    </row>
    <row r="18" spans="1:31" s="12" customFormat="1" ht="15" customHeight="1">
      <c r="A18" s="25"/>
      <c r="B18" s="25"/>
      <c r="C18" s="66"/>
      <c r="D18" s="281"/>
      <c r="E18" s="1058"/>
      <c r="F18" s="1058"/>
      <c r="G18" s="1058"/>
      <c r="H18" s="1058"/>
      <c r="I18" s="1058"/>
      <c r="J18" s="979" t="s">
        <v>199</v>
      </c>
      <c r="K18" s="980"/>
      <c r="L18" s="980"/>
      <c r="M18" s="1069"/>
      <c r="N18" s="732"/>
      <c r="O18" s="731">
        <f>SUM(ROUNDUP(SUM(O12:O17),0))</f>
        <v>0</v>
      </c>
      <c r="P18" s="732"/>
      <c r="Q18" s="731">
        <f>SUM(ROUNDUP(SUM(Q12:Q17),0))</f>
        <v>0</v>
      </c>
      <c r="R18" s="732"/>
      <c r="S18" s="731">
        <f>SUM(ROUNDUP(SUM(S12:S17),0))</f>
        <v>0</v>
      </c>
      <c r="T18" s="732"/>
      <c r="U18" s="731">
        <f>SUM(ROUNDUP(SUM(U12:U17),0))</f>
        <v>0</v>
      </c>
      <c r="V18" s="732"/>
      <c r="W18" s="731">
        <f>SUM(ROUNDUP(SUM(W12:W17),0))</f>
        <v>0</v>
      </c>
      <c r="X18" s="733">
        <f>SUM(ROUNDUP(SUM(X12:X17),0))</f>
        <v>0</v>
      </c>
      <c r="Y18" s="15"/>
      <c r="Z18" s="203">
        <f>SUM(O18+Q18+S18+U18+W18)</f>
        <v>0</v>
      </c>
      <c r="AC18" s="753"/>
      <c r="AD18" s="105"/>
      <c r="AE18" s="752"/>
    </row>
    <row r="19" spans="1:31" s="12" customFormat="1" ht="6.75" customHeight="1">
      <c r="A19" s="25"/>
      <c r="B19" s="25"/>
      <c r="C19" s="66"/>
      <c r="D19" s="281"/>
      <c r="E19" s="1058"/>
      <c r="F19" s="972"/>
      <c r="G19" s="972"/>
      <c r="H19" s="972"/>
      <c r="I19" s="972"/>
      <c r="J19" s="972"/>
      <c r="K19" s="972"/>
      <c r="L19" s="972"/>
      <c r="M19" s="972"/>
      <c r="N19" s="147"/>
      <c r="O19" s="67"/>
      <c r="P19" s="147"/>
      <c r="Q19" s="67"/>
      <c r="R19" s="147"/>
      <c r="S19" s="67"/>
      <c r="T19" s="147"/>
      <c r="U19" s="67"/>
      <c r="V19" s="147"/>
      <c r="W19" s="67"/>
      <c r="X19" s="62"/>
      <c r="Y19" s="15"/>
      <c r="Z19" s="138"/>
      <c r="AC19" s="750"/>
      <c r="AD19" s="754"/>
      <c r="AE19" s="752"/>
    </row>
    <row r="20" spans="1:31" s="12" customFormat="1" ht="15" customHeight="1">
      <c r="A20" s="25">
        <v>1000</v>
      </c>
      <c r="B20" s="25"/>
      <c r="C20" s="27" t="s">
        <v>759</v>
      </c>
      <c r="D20" s="282"/>
      <c r="E20" s="1068"/>
      <c r="F20" s="972"/>
      <c r="G20" s="972"/>
      <c r="H20" s="972"/>
      <c r="I20" s="972"/>
      <c r="J20" s="972"/>
      <c r="K20" s="972"/>
      <c r="L20" s="972"/>
      <c r="M20" s="972"/>
      <c r="N20" s="46"/>
      <c r="O20" s="68"/>
      <c r="P20" s="46"/>
      <c r="Q20" s="47"/>
      <c r="R20" s="46"/>
      <c r="S20" s="47"/>
      <c r="T20" s="46"/>
      <c r="U20" s="47"/>
      <c r="V20" s="46"/>
      <c r="W20" s="47"/>
      <c r="X20" s="48"/>
      <c r="Y20" s="15"/>
      <c r="Z20" s="26"/>
      <c r="AC20" s="750"/>
      <c r="AD20" s="754"/>
      <c r="AE20" s="752"/>
    </row>
    <row r="21" spans="1:31" s="12" customFormat="1" ht="15" customHeight="1">
      <c r="A21" s="25"/>
      <c r="B21" s="25"/>
      <c r="C21" s="49" t="s">
        <v>520</v>
      </c>
      <c r="D21" s="40"/>
      <c r="E21" s="1067"/>
      <c r="F21" s="970"/>
      <c r="G21" s="970"/>
      <c r="H21" s="970"/>
      <c r="I21" s="970"/>
      <c r="J21" s="970"/>
      <c r="K21" s="134"/>
      <c r="L21" s="36"/>
      <c r="M21" s="14"/>
      <c r="N21" s="46"/>
      <c r="O21" s="68"/>
      <c r="P21" s="46"/>
      <c r="Q21" s="47"/>
      <c r="R21" s="46"/>
      <c r="S21" s="47"/>
      <c r="T21" s="46"/>
      <c r="U21" s="47"/>
      <c r="V21" s="46"/>
      <c r="W21" s="47"/>
      <c r="X21" s="48"/>
      <c r="Y21" s="15"/>
      <c r="Z21" s="26"/>
      <c r="AC21" s="750"/>
      <c r="AD21" s="754"/>
      <c r="AE21" s="752"/>
    </row>
    <row r="22" spans="1:31" s="12" customFormat="1" ht="15" customHeight="1">
      <c r="A22" s="25"/>
      <c r="B22" s="25"/>
      <c r="C22" s="51">
        <f t="shared" ref="C22:C29" si="10">N22+P22+R22+T22+V22</f>
        <v>0</v>
      </c>
      <c r="D22" s="40"/>
      <c r="E22" s="954" t="s">
        <v>63</v>
      </c>
      <c r="F22" s="955"/>
      <c r="G22" s="955"/>
      <c r="H22" s="955"/>
      <c r="I22" s="955"/>
      <c r="J22" s="955"/>
      <c r="K22" s="41">
        <v>0</v>
      </c>
      <c r="L22" s="881">
        <f t="shared" ref="L22:L29" si="11">VLOOKUP(E22,Leave_Benefits,2,0)</f>
        <v>0</v>
      </c>
      <c r="M22" s="83">
        <f t="shared" ref="M22:M29" si="12">VLOOKUP(E22,Leave_Benefits,4,0)</f>
        <v>0</v>
      </c>
      <c r="N22" s="162">
        <v>0</v>
      </c>
      <c r="O22" s="84">
        <f>K22*(1+L22)*(N22)</f>
        <v>0</v>
      </c>
      <c r="P22" s="162">
        <v>0</v>
      </c>
      <c r="Q22" s="84">
        <f>K22*(1+L22)*(P22)*M22</f>
        <v>0</v>
      </c>
      <c r="R22" s="162">
        <v>0</v>
      </c>
      <c r="S22" s="84">
        <f>K22*(1+L22)*(R22)*(M22^2)</f>
        <v>0</v>
      </c>
      <c r="T22" s="162">
        <v>0</v>
      </c>
      <c r="U22" s="84">
        <f>K22*(1+L22)*(T22)*(M22^3)</f>
        <v>0</v>
      </c>
      <c r="V22" s="162">
        <v>0</v>
      </c>
      <c r="W22" s="84">
        <f>K22*(1+L22)*(V22)*(M22^4)</f>
        <v>0</v>
      </c>
      <c r="X22" s="43">
        <f t="shared" ref="X22:X29" si="13">O22+Q22+S22+U22+W22</f>
        <v>0</v>
      </c>
      <c r="Y22" s="15"/>
      <c r="Z22" s="26"/>
      <c r="AC22" s="750"/>
      <c r="AD22" s="754"/>
      <c r="AE22" s="752"/>
    </row>
    <row r="23" spans="1:31" s="12" customFormat="1" ht="15" customHeight="1">
      <c r="A23" s="25"/>
      <c r="B23" s="25"/>
      <c r="C23" s="53">
        <f t="shared" si="10"/>
        <v>0</v>
      </c>
      <c r="D23" s="40"/>
      <c r="E23" s="954" t="s">
        <v>63</v>
      </c>
      <c r="F23" s="955"/>
      <c r="G23" s="955"/>
      <c r="H23" s="955"/>
      <c r="I23" s="955"/>
      <c r="J23" s="955"/>
      <c r="K23" s="41">
        <v>0</v>
      </c>
      <c r="L23" s="881">
        <f t="shared" si="11"/>
        <v>0</v>
      </c>
      <c r="M23" s="83">
        <f t="shared" si="12"/>
        <v>0</v>
      </c>
      <c r="N23" s="162">
        <v>0</v>
      </c>
      <c r="O23" s="84">
        <f t="shared" ref="O23:O29" si="14">K23*(1+L23)*(N23)</f>
        <v>0</v>
      </c>
      <c r="P23" s="162">
        <v>0</v>
      </c>
      <c r="Q23" s="84">
        <f>K23*(1+L23)*(P23)*M23</f>
        <v>0</v>
      </c>
      <c r="R23" s="162">
        <v>0</v>
      </c>
      <c r="S23" s="84">
        <f>K23*(1+L23)*(R23)*(M23^2)</f>
        <v>0</v>
      </c>
      <c r="T23" s="162">
        <v>0</v>
      </c>
      <c r="U23" s="84">
        <f>K23*(1+L23)*(T23)*(M23^3)</f>
        <v>0</v>
      </c>
      <c r="V23" s="162">
        <v>0</v>
      </c>
      <c r="W23" s="84">
        <f>K23*(1+L23)*(V23)*(M23^4)</f>
        <v>0</v>
      </c>
      <c r="X23" s="43">
        <f t="shared" si="13"/>
        <v>0</v>
      </c>
      <c r="Y23" s="15"/>
      <c r="Z23" s="26"/>
      <c r="AC23" s="758"/>
      <c r="AD23" s="759"/>
      <c r="AE23" s="757">
        <f t="shared" si="9"/>
        <v>0</v>
      </c>
    </row>
    <row r="24" spans="1:31" s="12" customFormat="1" ht="15" customHeight="1">
      <c r="A24" s="25"/>
      <c r="B24" s="25"/>
      <c r="C24" s="53">
        <f t="shared" si="10"/>
        <v>0</v>
      </c>
      <c r="D24" s="40"/>
      <c r="E24" s="954" t="s">
        <v>63</v>
      </c>
      <c r="F24" s="955"/>
      <c r="G24" s="955"/>
      <c r="H24" s="955"/>
      <c r="I24" s="955"/>
      <c r="J24" s="955"/>
      <c r="K24" s="41">
        <v>0</v>
      </c>
      <c r="L24" s="881">
        <f t="shared" si="11"/>
        <v>0</v>
      </c>
      <c r="M24" s="83">
        <f t="shared" si="12"/>
        <v>0</v>
      </c>
      <c r="N24" s="162">
        <v>0</v>
      </c>
      <c r="O24" s="84">
        <f t="shared" si="14"/>
        <v>0</v>
      </c>
      <c r="P24" s="162">
        <v>0</v>
      </c>
      <c r="Q24" s="84">
        <f t="shared" ref="Q24:Q29" si="15">K24*(1+L24)*(P24)*M24</f>
        <v>0</v>
      </c>
      <c r="R24" s="162">
        <v>0</v>
      </c>
      <c r="S24" s="84">
        <f t="shared" ref="S24:S29" si="16">K24*(1+L24)*(R24)*(M24^2)</f>
        <v>0</v>
      </c>
      <c r="T24" s="162">
        <v>0</v>
      </c>
      <c r="U24" s="84">
        <f t="shared" ref="U24:U29" si="17">K24*(1+L24)*(T24)*(M24^3)</f>
        <v>0</v>
      </c>
      <c r="V24" s="162">
        <v>0</v>
      </c>
      <c r="W24" s="84">
        <f t="shared" ref="W24:W29" si="18">K24*(1+L24)*(V24)*(M24^4)</f>
        <v>0</v>
      </c>
      <c r="X24" s="43">
        <f t="shared" si="13"/>
        <v>0</v>
      </c>
      <c r="Y24" s="15"/>
      <c r="Z24" s="26"/>
      <c r="AC24" s="758"/>
      <c r="AD24" s="759"/>
      <c r="AE24" s="757">
        <f t="shared" si="9"/>
        <v>0</v>
      </c>
    </row>
    <row r="25" spans="1:31" s="12" customFormat="1" ht="15" customHeight="1">
      <c r="A25" s="25"/>
      <c r="B25" s="25"/>
      <c r="C25" s="53">
        <f t="shared" si="10"/>
        <v>0</v>
      </c>
      <c r="D25" s="40"/>
      <c r="E25" s="954" t="s">
        <v>63</v>
      </c>
      <c r="F25" s="955"/>
      <c r="G25" s="955"/>
      <c r="H25" s="955"/>
      <c r="I25" s="955"/>
      <c r="J25" s="955"/>
      <c r="K25" s="41">
        <v>0</v>
      </c>
      <c r="L25" s="881">
        <f t="shared" si="11"/>
        <v>0</v>
      </c>
      <c r="M25" s="83">
        <f t="shared" si="12"/>
        <v>0</v>
      </c>
      <c r="N25" s="162">
        <v>0</v>
      </c>
      <c r="O25" s="84">
        <f t="shared" si="14"/>
        <v>0</v>
      </c>
      <c r="P25" s="162">
        <v>0</v>
      </c>
      <c r="Q25" s="84">
        <f t="shared" si="15"/>
        <v>0</v>
      </c>
      <c r="R25" s="162">
        <v>0</v>
      </c>
      <c r="S25" s="84">
        <f t="shared" si="16"/>
        <v>0</v>
      </c>
      <c r="T25" s="162">
        <v>0</v>
      </c>
      <c r="U25" s="84">
        <f t="shared" si="17"/>
        <v>0</v>
      </c>
      <c r="V25" s="162">
        <v>0</v>
      </c>
      <c r="W25" s="84">
        <f t="shared" si="18"/>
        <v>0</v>
      </c>
      <c r="X25" s="43">
        <f t="shared" si="13"/>
        <v>0</v>
      </c>
      <c r="Y25" s="15"/>
      <c r="Z25" s="26"/>
      <c r="AC25" s="758"/>
      <c r="AD25" s="759"/>
      <c r="AE25" s="757">
        <f t="shared" si="9"/>
        <v>0</v>
      </c>
    </row>
    <row r="26" spans="1:31" ht="15" customHeight="1">
      <c r="C26" s="53">
        <f t="shared" si="10"/>
        <v>0</v>
      </c>
      <c r="D26" s="40"/>
      <c r="E26" s="954" t="s">
        <v>63</v>
      </c>
      <c r="F26" s="955"/>
      <c r="G26" s="955"/>
      <c r="H26" s="955"/>
      <c r="I26" s="955"/>
      <c r="J26" s="955"/>
      <c r="K26" s="41">
        <v>0</v>
      </c>
      <c r="L26" s="881">
        <f t="shared" si="11"/>
        <v>0</v>
      </c>
      <c r="M26" s="83">
        <f t="shared" si="12"/>
        <v>0</v>
      </c>
      <c r="N26" s="162">
        <v>0</v>
      </c>
      <c r="O26" s="84">
        <f t="shared" si="14"/>
        <v>0</v>
      </c>
      <c r="P26" s="162">
        <v>0</v>
      </c>
      <c r="Q26" s="84">
        <f t="shared" si="15"/>
        <v>0</v>
      </c>
      <c r="R26" s="162">
        <v>0</v>
      </c>
      <c r="S26" s="84">
        <f t="shared" si="16"/>
        <v>0</v>
      </c>
      <c r="T26" s="162">
        <v>0</v>
      </c>
      <c r="U26" s="84">
        <f t="shared" si="17"/>
        <v>0</v>
      </c>
      <c r="V26" s="162">
        <v>0</v>
      </c>
      <c r="W26" s="84">
        <f t="shared" si="18"/>
        <v>0</v>
      </c>
      <c r="X26" s="43">
        <f t="shared" si="13"/>
        <v>0</v>
      </c>
      <c r="Y26" s="44"/>
      <c r="Z26" s="26"/>
      <c r="AC26" s="758"/>
      <c r="AD26" s="759"/>
      <c r="AE26" s="757">
        <f t="shared" si="9"/>
        <v>0</v>
      </c>
    </row>
    <row r="27" spans="1:31" ht="15" customHeight="1">
      <c r="C27" s="53">
        <f t="shared" si="10"/>
        <v>0</v>
      </c>
      <c r="D27" s="40"/>
      <c r="E27" s="954" t="s">
        <v>63</v>
      </c>
      <c r="F27" s="955"/>
      <c r="G27" s="955"/>
      <c r="H27" s="955"/>
      <c r="I27" s="955"/>
      <c r="J27" s="955"/>
      <c r="K27" s="41">
        <v>0</v>
      </c>
      <c r="L27" s="881">
        <f t="shared" si="11"/>
        <v>0</v>
      </c>
      <c r="M27" s="83">
        <f t="shared" si="12"/>
        <v>0</v>
      </c>
      <c r="N27" s="162">
        <v>0</v>
      </c>
      <c r="O27" s="84">
        <f t="shared" si="14"/>
        <v>0</v>
      </c>
      <c r="P27" s="162">
        <v>0</v>
      </c>
      <c r="Q27" s="84">
        <f t="shared" si="15"/>
        <v>0</v>
      </c>
      <c r="R27" s="162">
        <v>0</v>
      </c>
      <c r="S27" s="84">
        <f t="shared" si="16"/>
        <v>0</v>
      </c>
      <c r="T27" s="162">
        <v>0</v>
      </c>
      <c r="U27" s="84">
        <f t="shared" si="17"/>
        <v>0</v>
      </c>
      <c r="V27" s="162">
        <v>0</v>
      </c>
      <c r="W27" s="84">
        <f t="shared" si="18"/>
        <v>0</v>
      </c>
      <c r="X27" s="43">
        <f t="shared" si="13"/>
        <v>0</v>
      </c>
      <c r="Y27" s="44"/>
      <c r="Z27" s="26"/>
      <c r="AC27" s="755"/>
      <c r="AD27" s="756"/>
      <c r="AE27" s="757">
        <f t="shared" si="9"/>
        <v>0</v>
      </c>
    </row>
    <row r="28" spans="1:31" ht="15" customHeight="1">
      <c r="C28" s="53">
        <f t="shared" si="10"/>
        <v>0</v>
      </c>
      <c r="D28" s="40"/>
      <c r="E28" s="954" t="s">
        <v>63</v>
      </c>
      <c r="F28" s="955"/>
      <c r="G28" s="955"/>
      <c r="H28" s="955"/>
      <c r="I28" s="955"/>
      <c r="J28" s="955"/>
      <c r="K28" s="41">
        <v>0</v>
      </c>
      <c r="L28" s="881">
        <f t="shared" si="11"/>
        <v>0</v>
      </c>
      <c r="M28" s="83">
        <f t="shared" si="12"/>
        <v>0</v>
      </c>
      <c r="N28" s="162">
        <v>0</v>
      </c>
      <c r="O28" s="84">
        <f t="shared" si="14"/>
        <v>0</v>
      </c>
      <c r="P28" s="162">
        <v>0</v>
      </c>
      <c r="Q28" s="84">
        <f t="shared" si="15"/>
        <v>0</v>
      </c>
      <c r="R28" s="162">
        <v>0</v>
      </c>
      <c r="S28" s="84">
        <f t="shared" si="16"/>
        <v>0</v>
      </c>
      <c r="T28" s="162">
        <v>0</v>
      </c>
      <c r="U28" s="84">
        <f t="shared" si="17"/>
        <v>0</v>
      </c>
      <c r="V28" s="162">
        <v>0</v>
      </c>
      <c r="W28" s="84">
        <f t="shared" si="18"/>
        <v>0</v>
      </c>
      <c r="X28" s="43">
        <f t="shared" si="13"/>
        <v>0</v>
      </c>
      <c r="Y28" s="44"/>
      <c r="Z28" s="26"/>
      <c r="AC28" s="755"/>
      <c r="AD28" s="756"/>
      <c r="AE28" s="757">
        <f t="shared" si="9"/>
        <v>0</v>
      </c>
    </row>
    <row r="29" spans="1:31" ht="15" customHeight="1">
      <c r="C29" s="53">
        <f t="shared" si="10"/>
        <v>0</v>
      </c>
      <c r="D29" s="52"/>
      <c r="E29" s="954" t="s">
        <v>63</v>
      </c>
      <c r="F29" s="955"/>
      <c r="G29" s="955"/>
      <c r="H29" s="955"/>
      <c r="I29" s="955"/>
      <c r="J29" s="955"/>
      <c r="K29" s="41">
        <v>0</v>
      </c>
      <c r="L29" s="881">
        <f t="shared" si="11"/>
        <v>0</v>
      </c>
      <c r="M29" s="83">
        <f t="shared" si="12"/>
        <v>0</v>
      </c>
      <c r="N29" s="162">
        <v>0</v>
      </c>
      <c r="O29" s="84">
        <f t="shared" si="14"/>
        <v>0</v>
      </c>
      <c r="P29" s="162">
        <v>0</v>
      </c>
      <c r="Q29" s="84">
        <f t="shared" si="15"/>
        <v>0</v>
      </c>
      <c r="R29" s="162">
        <v>0</v>
      </c>
      <c r="S29" s="84">
        <f t="shared" si="16"/>
        <v>0</v>
      </c>
      <c r="T29" s="162">
        <v>0</v>
      </c>
      <c r="U29" s="84">
        <f t="shared" si="17"/>
        <v>0</v>
      </c>
      <c r="V29" s="162">
        <v>0</v>
      </c>
      <c r="W29" s="84">
        <f t="shared" si="18"/>
        <v>0</v>
      </c>
      <c r="X29" s="43">
        <f t="shared" si="13"/>
        <v>0</v>
      </c>
      <c r="Y29" s="44"/>
      <c r="Z29" s="26"/>
      <c r="AC29" s="755"/>
      <c r="AD29" s="756"/>
      <c r="AE29" s="757">
        <f t="shared" si="9"/>
        <v>0</v>
      </c>
    </row>
    <row r="30" spans="1:31" ht="17.100000000000001" customHeight="1">
      <c r="C30" s="82"/>
      <c r="D30" s="40"/>
      <c r="E30" s="994"/>
      <c r="F30" s="994"/>
      <c r="G30" s="994"/>
      <c r="H30" s="994"/>
      <c r="I30" s="994"/>
      <c r="J30" s="948"/>
      <c r="K30" s="83"/>
      <c r="L30" s="83"/>
      <c r="M30" s="40"/>
      <c r="N30" s="90"/>
      <c r="O30" s="104"/>
      <c r="P30" s="82"/>
      <c r="Q30" s="104"/>
      <c r="R30" s="82"/>
      <c r="S30" s="104"/>
      <c r="T30" s="82"/>
      <c r="U30" s="104"/>
      <c r="V30" s="82"/>
      <c r="W30" s="104"/>
      <c r="X30" s="105"/>
      <c r="Z30" s="82"/>
      <c r="AA30" s="82"/>
      <c r="AC30" s="755"/>
      <c r="AD30" s="756"/>
      <c r="AE30" s="757">
        <f t="shared" si="9"/>
        <v>0</v>
      </c>
    </row>
    <row r="31" spans="1:31" ht="15" customHeight="1">
      <c r="A31" s="25">
        <v>1000</v>
      </c>
      <c r="C31" s="199" t="s">
        <v>760</v>
      </c>
      <c r="D31" s="40"/>
      <c r="E31" s="956"/>
      <c r="F31" s="956"/>
      <c r="G31" s="956"/>
      <c r="H31" s="956"/>
      <c r="I31" s="956"/>
      <c r="J31" s="948"/>
      <c r="K31" s="83"/>
      <c r="L31" s="83"/>
      <c r="M31" s="40"/>
      <c r="N31" s="60"/>
      <c r="O31" s="175"/>
      <c r="P31" s="60"/>
      <c r="Q31" s="175"/>
      <c r="R31" s="60"/>
      <c r="S31" s="175"/>
      <c r="T31" s="60"/>
      <c r="U31" s="175"/>
      <c r="V31" s="60"/>
      <c r="W31" s="175"/>
      <c r="X31" s="62"/>
      <c r="Y31" s="44"/>
      <c r="Z31" s="26"/>
      <c r="AC31" s="753"/>
      <c r="AD31" s="105"/>
      <c r="AE31" s="752"/>
    </row>
    <row r="32" spans="1:31" ht="15" customHeight="1">
      <c r="C32" s="135" t="s">
        <v>514</v>
      </c>
      <c r="D32" s="40"/>
      <c r="E32" s="1059"/>
      <c r="F32" s="1059"/>
      <c r="G32" s="1059"/>
      <c r="H32" s="1059"/>
      <c r="I32" s="1059"/>
      <c r="J32" s="970"/>
      <c r="K32" s="83"/>
      <c r="L32" s="83"/>
      <c r="M32" s="40"/>
      <c r="N32" s="60"/>
      <c r="O32" s="175"/>
      <c r="P32" s="60"/>
      <c r="Q32" s="175"/>
      <c r="R32" s="60"/>
      <c r="S32" s="175"/>
      <c r="T32" s="60"/>
      <c r="U32" s="175"/>
      <c r="V32" s="60"/>
      <c r="W32" s="175"/>
      <c r="X32" s="62"/>
      <c r="Y32" s="44"/>
      <c r="Z32" s="26"/>
      <c r="AC32" s="753"/>
      <c r="AD32" s="105"/>
      <c r="AE32" s="752"/>
    </row>
    <row r="33" spans="1:31" ht="15" customHeight="1">
      <c r="C33" s="135">
        <v>1</v>
      </c>
      <c r="D33" s="52"/>
      <c r="E33" s="957" t="s">
        <v>63</v>
      </c>
      <c r="F33" s="955"/>
      <c r="G33" s="955"/>
      <c r="H33" s="955"/>
      <c r="I33" s="955"/>
      <c r="J33" s="955"/>
      <c r="K33" s="54">
        <v>0</v>
      </c>
      <c r="L33" s="882">
        <f t="shared" ref="L33:L38" si="19">VLOOKUP(E33,Leave_Benefits,2,0)</f>
        <v>0</v>
      </c>
      <c r="M33" s="40">
        <f t="shared" ref="M33:M38" si="20">VLOOKUP(E33,Leave_Benefits,4,0)</f>
        <v>0</v>
      </c>
      <c r="N33" s="162">
        <v>0</v>
      </c>
      <c r="O33" s="84">
        <f t="shared" ref="O33:O38" si="21">K33*(N33)*(C33)</f>
        <v>0</v>
      </c>
      <c r="P33" s="162">
        <v>0</v>
      </c>
      <c r="Q33" s="84">
        <f t="shared" ref="Q33:Q38" si="22">(K33)*(P33)*(C33)</f>
        <v>0</v>
      </c>
      <c r="R33" s="162">
        <v>0</v>
      </c>
      <c r="S33" s="84">
        <f t="shared" ref="S33:S38" si="23">(K33)*(R33)*(C33)</f>
        <v>0</v>
      </c>
      <c r="T33" s="162">
        <v>0</v>
      </c>
      <c r="U33" s="84">
        <f t="shared" ref="U33:U38" si="24">(K33)*(T33)*(C33)</f>
        <v>0</v>
      </c>
      <c r="V33" s="162">
        <v>0</v>
      </c>
      <c r="W33" s="84">
        <f t="shared" ref="W33:W38" si="25">(K33)*(V33)*(C33)</f>
        <v>0</v>
      </c>
      <c r="X33" s="43">
        <f t="shared" ref="X33:X38" si="26">O33+Q33+S33+U33+W33</f>
        <v>0</v>
      </c>
      <c r="Y33" s="44"/>
      <c r="Z33" s="26"/>
      <c r="AC33" s="753"/>
      <c r="AD33" s="105"/>
      <c r="AE33" s="752"/>
    </row>
    <row r="34" spans="1:31" ht="15" customHeight="1">
      <c r="C34" s="135">
        <v>1</v>
      </c>
      <c r="D34" s="52"/>
      <c r="E34" s="957" t="s">
        <v>63</v>
      </c>
      <c r="F34" s="955"/>
      <c r="G34" s="955"/>
      <c r="H34" s="955"/>
      <c r="I34" s="955"/>
      <c r="J34" s="955"/>
      <c r="K34" s="54">
        <v>0</v>
      </c>
      <c r="L34" s="882">
        <f t="shared" si="19"/>
        <v>0</v>
      </c>
      <c r="M34" s="40">
        <f t="shared" si="20"/>
        <v>0</v>
      </c>
      <c r="N34" s="162">
        <v>0</v>
      </c>
      <c r="O34" s="84">
        <f t="shared" si="21"/>
        <v>0</v>
      </c>
      <c r="P34" s="162">
        <v>0</v>
      </c>
      <c r="Q34" s="84">
        <f t="shared" si="22"/>
        <v>0</v>
      </c>
      <c r="R34" s="162">
        <v>0</v>
      </c>
      <c r="S34" s="84">
        <f t="shared" si="23"/>
        <v>0</v>
      </c>
      <c r="T34" s="162">
        <v>0</v>
      </c>
      <c r="U34" s="84">
        <f t="shared" si="24"/>
        <v>0</v>
      </c>
      <c r="V34" s="162">
        <v>0</v>
      </c>
      <c r="W34" s="84">
        <f t="shared" si="25"/>
        <v>0</v>
      </c>
      <c r="X34" s="43">
        <f t="shared" si="26"/>
        <v>0</v>
      </c>
      <c r="Y34" s="44"/>
      <c r="Z34" s="26"/>
      <c r="AC34" s="755"/>
      <c r="AD34" s="756"/>
      <c r="AE34" s="757">
        <f t="shared" si="9"/>
        <v>0</v>
      </c>
    </row>
    <row r="35" spans="1:31" ht="15" customHeight="1">
      <c r="C35" s="135">
        <v>1</v>
      </c>
      <c r="D35" s="52"/>
      <c r="E35" s="957" t="s">
        <v>63</v>
      </c>
      <c r="F35" s="955"/>
      <c r="G35" s="955"/>
      <c r="H35" s="955"/>
      <c r="I35" s="955"/>
      <c r="J35" s="955"/>
      <c r="K35" s="54">
        <v>0</v>
      </c>
      <c r="L35" s="882">
        <f t="shared" si="19"/>
        <v>0</v>
      </c>
      <c r="M35" s="40">
        <f t="shared" si="20"/>
        <v>0</v>
      </c>
      <c r="N35" s="162">
        <v>0</v>
      </c>
      <c r="O35" s="84">
        <f t="shared" si="21"/>
        <v>0</v>
      </c>
      <c r="P35" s="162">
        <v>0</v>
      </c>
      <c r="Q35" s="84">
        <f t="shared" si="22"/>
        <v>0</v>
      </c>
      <c r="R35" s="162">
        <v>0</v>
      </c>
      <c r="S35" s="84">
        <f t="shared" si="23"/>
        <v>0</v>
      </c>
      <c r="T35" s="162">
        <v>0</v>
      </c>
      <c r="U35" s="84">
        <f t="shared" si="24"/>
        <v>0</v>
      </c>
      <c r="V35" s="162">
        <v>0</v>
      </c>
      <c r="W35" s="84">
        <f t="shared" si="25"/>
        <v>0</v>
      </c>
      <c r="X35" s="43">
        <f t="shared" si="26"/>
        <v>0</v>
      </c>
      <c r="Y35" s="44"/>
      <c r="Z35" s="26"/>
      <c r="AC35" s="755"/>
      <c r="AD35" s="756"/>
      <c r="AE35" s="757">
        <f t="shared" si="9"/>
        <v>0</v>
      </c>
    </row>
    <row r="36" spans="1:31" ht="15" customHeight="1">
      <c r="C36" s="135">
        <v>1</v>
      </c>
      <c r="D36" s="52"/>
      <c r="E36" s="957" t="s">
        <v>63</v>
      </c>
      <c r="F36" s="955"/>
      <c r="G36" s="955"/>
      <c r="H36" s="955"/>
      <c r="I36" s="955"/>
      <c r="J36" s="955"/>
      <c r="K36" s="54">
        <v>0</v>
      </c>
      <c r="L36" s="882">
        <f t="shared" si="19"/>
        <v>0</v>
      </c>
      <c r="M36" s="40">
        <f t="shared" si="20"/>
        <v>0</v>
      </c>
      <c r="N36" s="162">
        <v>0</v>
      </c>
      <c r="O36" s="84">
        <f t="shared" si="21"/>
        <v>0</v>
      </c>
      <c r="P36" s="162">
        <v>0</v>
      </c>
      <c r="Q36" s="84">
        <f t="shared" si="22"/>
        <v>0</v>
      </c>
      <c r="R36" s="162">
        <v>0</v>
      </c>
      <c r="S36" s="84">
        <f t="shared" si="23"/>
        <v>0</v>
      </c>
      <c r="T36" s="162">
        <v>0</v>
      </c>
      <c r="U36" s="84">
        <f t="shared" si="24"/>
        <v>0</v>
      </c>
      <c r="V36" s="162">
        <v>0</v>
      </c>
      <c r="W36" s="84">
        <f t="shared" si="25"/>
        <v>0</v>
      </c>
      <c r="X36" s="43">
        <f t="shared" si="26"/>
        <v>0</v>
      </c>
      <c r="Y36" s="44"/>
      <c r="Z36" s="26"/>
      <c r="AC36" s="755"/>
      <c r="AD36" s="756"/>
      <c r="AE36" s="757">
        <f t="shared" si="9"/>
        <v>0</v>
      </c>
    </row>
    <row r="37" spans="1:31" ht="15" customHeight="1">
      <c r="C37" s="135">
        <v>1</v>
      </c>
      <c r="D37" s="52"/>
      <c r="E37" s="957" t="s">
        <v>63</v>
      </c>
      <c r="F37" s="955"/>
      <c r="G37" s="955"/>
      <c r="H37" s="955"/>
      <c r="I37" s="955"/>
      <c r="J37" s="955"/>
      <c r="K37" s="54">
        <v>0</v>
      </c>
      <c r="L37" s="882">
        <f t="shared" si="19"/>
        <v>0</v>
      </c>
      <c r="M37" s="40">
        <f t="shared" si="20"/>
        <v>0</v>
      </c>
      <c r="N37" s="162">
        <v>0</v>
      </c>
      <c r="O37" s="84">
        <f t="shared" si="21"/>
        <v>0</v>
      </c>
      <c r="P37" s="162">
        <v>0</v>
      </c>
      <c r="Q37" s="84">
        <f t="shared" si="22"/>
        <v>0</v>
      </c>
      <c r="R37" s="162">
        <v>0</v>
      </c>
      <c r="S37" s="84">
        <f t="shared" si="23"/>
        <v>0</v>
      </c>
      <c r="T37" s="162">
        <v>0</v>
      </c>
      <c r="U37" s="84">
        <f t="shared" si="24"/>
        <v>0</v>
      </c>
      <c r="V37" s="162">
        <v>0</v>
      </c>
      <c r="W37" s="84">
        <f t="shared" si="25"/>
        <v>0</v>
      </c>
      <c r="X37" s="43">
        <f t="shared" si="26"/>
        <v>0</v>
      </c>
      <c r="Y37" s="44"/>
      <c r="Z37" s="26"/>
      <c r="AB37" s="55"/>
      <c r="AC37" s="755"/>
      <c r="AD37" s="756"/>
      <c r="AE37" s="757">
        <f t="shared" si="9"/>
        <v>0</v>
      </c>
    </row>
    <row r="38" spans="1:31" ht="15" customHeight="1">
      <c r="C38" s="135">
        <v>1</v>
      </c>
      <c r="D38" s="52"/>
      <c r="E38" s="957" t="s">
        <v>63</v>
      </c>
      <c r="F38" s="955"/>
      <c r="G38" s="955"/>
      <c r="H38" s="955"/>
      <c r="I38" s="955"/>
      <c r="J38" s="955"/>
      <c r="K38" s="54">
        <v>0</v>
      </c>
      <c r="L38" s="882">
        <f t="shared" si="19"/>
        <v>0</v>
      </c>
      <c r="M38" s="40">
        <f t="shared" si="20"/>
        <v>0</v>
      </c>
      <c r="N38" s="162">
        <v>0</v>
      </c>
      <c r="O38" s="84">
        <f t="shared" si="21"/>
        <v>0</v>
      </c>
      <c r="P38" s="162">
        <v>0</v>
      </c>
      <c r="Q38" s="84">
        <f t="shared" si="22"/>
        <v>0</v>
      </c>
      <c r="R38" s="162">
        <v>0</v>
      </c>
      <c r="S38" s="84">
        <f t="shared" si="23"/>
        <v>0</v>
      </c>
      <c r="T38" s="162">
        <v>0</v>
      </c>
      <c r="U38" s="84">
        <f t="shared" si="24"/>
        <v>0</v>
      </c>
      <c r="V38" s="162">
        <v>0</v>
      </c>
      <c r="W38" s="84">
        <f t="shared" si="25"/>
        <v>0</v>
      </c>
      <c r="X38" s="43">
        <f t="shared" si="26"/>
        <v>0</v>
      </c>
      <c r="Y38" s="44"/>
      <c r="Z38" s="26"/>
      <c r="AC38" s="755"/>
      <c r="AD38" s="756"/>
      <c r="AE38" s="757">
        <f t="shared" si="9"/>
        <v>0</v>
      </c>
    </row>
    <row r="39" spans="1:31" ht="15" customHeight="1" thickBot="1">
      <c r="C39" s="56"/>
      <c r="D39" s="52"/>
      <c r="E39" s="956"/>
      <c r="F39" s="956"/>
      <c r="G39" s="956"/>
      <c r="H39" s="956"/>
      <c r="I39" s="956"/>
      <c r="J39" s="979" t="s">
        <v>200</v>
      </c>
      <c r="K39" s="980"/>
      <c r="L39" s="980"/>
      <c r="M39" s="980"/>
      <c r="N39" s="730"/>
      <c r="O39" s="731">
        <f>ROUNDUP(SUM(O22:O38),0)</f>
        <v>0</v>
      </c>
      <c r="P39" s="732"/>
      <c r="Q39" s="731">
        <f>ROUNDUP(SUM(Q22:Q38),0)</f>
        <v>0</v>
      </c>
      <c r="R39" s="732"/>
      <c r="S39" s="731">
        <f>ROUNDUP(SUM(S22:S38),0)</f>
        <v>0</v>
      </c>
      <c r="T39" s="732"/>
      <c r="U39" s="731">
        <f>ROUNDUP(SUM(U22:U38),0)</f>
        <v>0</v>
      </c>
      <c r="V39" s="732"/>
      <c r="W39" s="731">
        <f>ROUNDUP(SUM(W22:W38),0)</f>
        <v>0</v>
      </c>
      <c r="X39" s="733">
        <f>ROUNDUP(SUM(X22:X38),0)</f>
        <v>0</v>
      </c>
      <c r="Y39" s="39"/>
      <c r="Z39" s="203">
        <f>SUM(O39+Q39+S39+U39+W39)</f>
        <v>0</v>
      </c>
      <c r="AC39" s="760"/>
      <c r="AD39" s="761"/>
      <c r="AE39" s="762">
        <f t="shared" si="9"/>
        <v>0</v>
      </c>
    </row>
    <row r="40" spans="1:31" s="55" customFormat="1" ht="15" customHeight="1">
      <c r="A40" s="140"/>
      <c r="B40" s="140"/>
      <c r="C40" s="56"/>
      <c r="D40" s="52"/>
      <c r="E40" s="994"/>
      <c r="F40" s="994"/>
      <c r="G40" s="994"/>
      <c r="H40" s="994"/>
      <c r="I40" s="994"/>
      <c r="J40" s="57"/>
      <c r="K40" s="57"/>
      <c r="L40" s="57"/>
      <c r="M40" s="58"/>
      <c r="N40" s="59"/>
      <c r="O40" s="61"/>
      <c r="P40" s="59"/>
      <c r="Q40" s="61"/>
      <c r="R40" s="59"/>
      <c r="S40" s="61"/>
      <c r="T40" s="60"/>
      <c r="U40" s="61"/>
      <c r="V40" s="59"/>
      <c r="W40" s="61"/>
      <c r="X40" s="62"/>
      <c r="Z40" s="26"/>
    </row>
    <row r="41" spans="1:31" s="12" customFormat="1" ht="15" customHeight="1">
      <c r="A41" s="25"/>
      <c r="B41" s="25"/>
      <c r="C41" s="696"/>
      <c r="D41" s="697"/>
      <c r="E41" s="697"/>
      <c r="F41" s="697"/>
      <c r="G41" s="697"/>
      <c r="H41" s="697"/>
      <c r="I41" s="697"/>
      <c r="J41" s="697"/>
      <c r="K41" s="697"/>
      <c r="L41" s="697"/>
      <c r="M41" s="698" t="s">
        <v>202</v>
      </c>
      <c r="N41" s="966">
        <f>ROUNDUP(SUM(O18,O39),0)</f>
        <v>0</v>
      </c>
      <c r="O41" s="967"/>
      <c r="P41" s="966">
        <f>ROUNDUP(SUM(Q18,Q39),0)</f>
        <v>0</v>
      </c>
      <c r="Q41" s="967"/>
      <c r="R41" s="966">
        <f>ROUNDUP(SUM(S18,S39),0)</f>
        <v>0</v>
      </c>
      <c r="S41" s="967"/>
      <c r="T41" s="966">
        <f>ROUNDUP(SUM(U18,U39),0)</f>
        <v>0</v>
      </c>
      <c r="U41" s="967"/>
      <c r="V41" s="966">
        <f>ROUNDUP(SUM(W18,W39),0)</f>
        <v>0</v>
      </c>
      <c r="W41" s="967"/>
      <c r="X41" s="699">
        <f>ROUNDUP(SUM(X18,X39),0)</f>
        <v>0</v>
      </c>
      <c r="Y41" s="15"/>
      <c r="Z41" s="138">
        <f>SUM(N41+P41+R41+T41+V41)</f>
        <v>0</v>
      </c>
    </row>
    <row r="42" spans="1:31" s="12" customFormat="1" ht="15" customHeight="1">
      <c r="A42" s="25">
        <v>1900</v>
      </c>
      <c r="B42" s="25"/>
      <c r="C42" s="29" t="s">
        <v>203</v>
      </c>
      <c r="D42" s="283"/>
      <c r="E42" s="949"/>
      <c r="F42" s="949"/>
      <c r="G42" s="949"/>
      <c r="H42" s="949"/>
      <c r="I42" s="949"/>
      <c r="J42" s="13"/>
      <c r="K42" s="13"/>
      <c r="M42" s="50"/>
      <c r="N42" s="28"/>
      <c r="O42" s="68"/>
      <c r="P42" s="28"/>
      <c r="Q42" s="68"/>
      <c r="R42" s="28"/>
      <c r="S42" s="68"/>
      <c r="T42" s="28"/>
      <c r="U42" s="68"/>
      <c r="V42" s="28"/>
      <c r="W42" s="68"/>
      <c r="X42" s="48"/>
      <c r="Y42" s="15"/>
      <c r="Z42" s="26"/>
    </row>
    <row r="43" spans="1:31" s="12" customFormat="1" ht="15" customHeight="1">
      <c r="A43" s="25"/>
      <c r="B43" s="25"/>
      <c r="C43" s="29" t="s">
        <v>758</v>
      </c>
      <c r="D43" s="212">
        <f t="shared" ref="D43:E48" si="27">D12</f>
        <v>0</v>
      </c>
      <c r="E43" s="1043" t="str">
        <f t="shared" si="27"/>
        <v>Select E-Class</v>
      </c>
      <c r="F43" s="1055"/>
      <c r="G43" s="1055"/>
      <c r="H43" s="1055"/>
      <c r="I43" s="1055"/>
      <c r="J43" s="1055"/>
      <c r="K43" s="136"/>
      <c r="L43" s="883">
        <f t="shared" ref="L43:L48" si="28">VLOOKUP(E43,Leave_Benefits,3,0)</f>
        <v>0</v>
      </c>
      <c r="M43" s="14"/>
      <c r="N43" s="70"/>
      <c r="O43" s="84">
        <f t="shared" ref="O43:O48" si="29">O12*$L43</f>
        <v>0</v>
      </c>
      <c r="P43" s="70"/>
      <c r="Q43" s="84">
        <f t="shared" ref="Q43:Q48" si="30">Q12*$L43</f>
        <v>0</v>
      </c>
      <c r="R43" s="70"/>
      <c r="S43" s="84">
        <f t="shared" ref="S43:S48" si="31">S12*$L43</f>
        <v>0</v>
      </c>
      <c r="T43" s="70"/>
      <c r="U43" s="84">
        <f t="shared" ref="U43:U48" si="32">U12*$L43</f>
        <v>0</v>
      </c>
      <c r="V43" s="70"/>
      <c r="W43" s="84">
        <f t="shared" ref="W43:W48" si="33">W12*$L43</f>
        <v>0</v>
      </c>
      <c r="X43" s="43">
        <f t="shared" ref="X43:X48" si="34">SUM(O43+Q43+S43+U43+W43)</f>
        <v>0</v>
      </c>
      <c r="Y43" s="15"/>
      <c r="Z43" s="26"/>
    </row>
    <row r="44" spans="1:31" s="12" customFormat="1" ht="15" customHeight="1">
      <c r="A44" s="25"/>
      <c r="B44" s="25"/>
      <c r="C44" s="29"/>
      <c r="D44" s="212">
        <f t="shared" si="27"/>
        <v>0</v>
      </c>
      <c r="E44" s="1043" t="str">
        <f t="shared" si="27"/>
        <v>Select E-Class</v>
      </c>
      <c r="F44" s="1055"/>
      <c r="G44" s="1055"/>
      <c r="H44" s="1055"/>
      <c r="I44" s="1055"/>
      <c r="J44" s="1055"/>
      <c r="K44" s="136"/>
      <c r="L44" s="883">
        <f t="shared" si="28"/>
        <v>0</v>
      </c>
      <c r="M44" s="14"/>
      <c r="N44" s="70"/>
      <c r="O44" s="84">
        <f t="shared" si="29"/>
        <v>0</v>
      </c>
      <c r="P44" s="70"/>
      <c r="Q44" s="84">
        <f t="shared" si="30"/>
        <v>0</v>
      </c>
      <c r="R44" s="70"/>
      <c r="S44" s="84">
        <f t="shared" si="31"/>
        <v>0</v>
      </c>
      <c r="T44" s="70"/>
      <c r="U44" s="84">
        <f t="shared" si="32"/>
        <v>0</v>
      </c>
      <c r="V44" s="70"/>
      <c r="W44" s="84">
        <f t="shared" si="33"/>
        <v>0</v>
      </c>
      <c r="X44" s="43">
        <f t="shared" si="34"/>
        <v>0</v>
      </c>
      <c r="Y44" s="15"/>
      <c r="Z44" s="26"/>
    </row>
    <row r="45" spans="1:31" s="12" customFormat="1" ht="15" customHeight="1">
      <c r="A45" s="25"/>
      <c r="B45" s="25"/>
      <c r="C45" s="29"/>
      <c r="D45" s="212">
        <f t="shared" si="27"/>
        <v>0</v>
      </c>
      <c r="E45" s="1043" t="str">
        <f t="shared" si="27"/>
        <v>Select E-Class</v>
      </c>
      <c r="F45" s="1055"/>
      <c r="G45" s="1055"/>
      <c r="H45" s="1055"/>
      <c r="I45" s="1055"/>
      <c r="J45" s="1055"/>
      <c r="K45" s="136"/>
      <c r="L45" s="883">
        <f t="shared" si="28"/>
        <v>0</v>
      </c>
      <c r="M45" s="14"/>
      <c r="N45" s="70"/>
      <c r="O45" s="84">
        <f t="shared" si="29"/>
        <v>0</v>
      </c>
      <c r="P45" s="70"/>
      <c r="Q45" s="84">
        <f t="shared" si="30"/>
        <v>0</v>
      </c>
      <c r="R45" s="70"/>
      <c r="S45" s="84">
        <f t="shared" si="31"/>
        <v>0</v>
      </c>
      <c r="T45" s="70"/>
      <c r="U45" s="84">
        <f t="shared" si="32"/>
        <v>0</v>
      </c>
      <c r="V45" s="70"/>
      <c r="W45" s="84">
        <f t="shared" si="33"/>
        <v>0</v>
      </c>
      <c r="X45" s="43">
        <f t="shared" si="34"/>
        <v>0</v>
      </c>
      <c r="Y45" s="15"/>
      <c r="Z45" s="26"/>
    </row>
    <row r="46" spans="1:31" s="12" customFormat="1" ht="15" customHeight="1">
      <c r="A46" s="25"/>
      <c r="B46" s="25"/>
      <c r="C46" s="29"/>
      <c r="D46" s="212">
        <f t="shared" si="27"/>
        <v>0</v>
      </c>
      <c r="E46" s="1043" t="str">
        <f t="shared" si="27"/>
        <v>Select E-Class</v>
      </c>
      <c r="F46" s="1055"/>
      <c r="G46" s="1055"/>
      <c r="H46" s="1055"/>
      <c r="I46" s="1055"/>
      <c r="J46" s="1055"/>
      <c r="K46" s="136"/>
      <c r="L46" s="883">
        <f t="shared" si="28"/>
        <v>0</v>
      </c>
      <c r="M46" s="14"/>
      <c r="N46" s="70"/>
      <c r="O46" s="84">
        <f t="shared" si="29"/>
        <v>0</v>
      </c>
      <c r="P46" s="70"/>
      <c r="Q46" s="84">
        <f t="shared" si="30"/>
        <v>0</v>
      </c>
      <c r="R46" s="70"/>
      <c r="S46" s="84">
        <f t="shared" si="31"/>
        <v>0</v>
      </c>
      <c r="T46" s="70"/>
      <c r="U46" s="84">
        <f t="shared" si="32"/>
        <v>0</v>
      </c>
      <c r="V46" s="70"/>
      <c r="W46" s="84">
        <f t="shared" si="33"/>
        <v>0</v>
      </c>
      <c r="X46" s="43">
        <f t="shared" si="34"/>
        <v>0</v>
      </c>
      <c r="Y46" s="15"/>
      <c r="Z46" s="26"/>
    </row>
    <row r="47" spans="1:31" s="12" customFormat="1" ht="15" customHeight="1">
      <c r="A47" s="25"/>
      <c r="B47" s="25"/>
      <c r="C47" s="29"/>
      <c r="D47" s="212">
        <f t="shared" si="27"/>
        <v>0</v>
      </c>
      <c r="E47" s="1043" t="str">
        <f t="shared" si="27"/>
        <v>Select E-Class</v>
      </c>
      <c r="F47" s="1055"/>
      <c r="G47" s="1055"/>
      <c r="H47" s="1055"/>
      <c r="I47" s="1055"/>
      <c r="J47" s="1055"/>
      <c r="K47" s="136"/>
      <c r="L47" s="883">
        <f t="shared" si="28"/>
        <v>0</v>
      </c>
      <c r="M47" s="14"/>
      <c r="N47" s="70"/>
      <c r="O47" s="84">
        <f t="shared" si="29"/>
        <v>0</v>
      </c>
      <c r="P47" s="70"/>
      <c r="Q47" s="84">
        <f t="shared" si="30"/>
        <v>0</v>
      </c>
      <c r="R47" s="70"/>
      <c r="S47" s="84">
        <f t="shared" si="31"/>
        <v>0</v>
      </c>
      <c r="T47" s="70"/>
      <c r="U47" s="84">
        <f t="shared" si="32"/>
        <v>0</v>
      </c>
      <c r="V47" s="70"/>
      <c r="W47" s="84">
        <f t="shared" si="33"/>
        <v>0</v>
      </c>
      <c r="X47" s="43">
        <f t="shared" si="34"/>
        <v>0</v>
      </c>
      <c r="Y47" s="15"/>
      <c r="Z47" s="26"/>
    </row>
    <row r="48" spans="1:31" s="12" customFormat="1" ht="15" customHeight="1">
      <c r="A48" s="25"/>
      <c r="B48" s="25"/>
      <c r="C48" s="29"/>
      <c r="D48" s="212">
        <f t="shared" si="27"/>
        <v>0</v>
      </c>
      <c r="E48" s="1043" t="str">
        <f t="shared" si="27"/>
        <v>Select E-Class</v>
      </c>
      <c r="F48" s="1055"/>
      <c r="G48" s="1055"/>
      <c r="H48" s="1055"/>
      <c r="I48" s="1055"/>
      <c r="J48" s="1055"/>
      <c r="K48" s="136"/>
      <c r="L48" s="883">
        <f t="shared" si="28"/>
        <v>0</v>
      </c>
      <c r="M48" s="45"/>
      <c r="N48" s="70"/>
      <c r="O48" s="84">
        <f t="shared" si="29"/>
        <v>0</v>
      </c>
      <c r="P48" s="70"/>
      <c r="Q48" s="84">
        <f t="shared" si="30"/>
        <v>0</v>
      </c>
      <c r="R48" s="70"/>
      <c r="S48" s="84">
        <f t="shared" si="31"/>
        <v>0</v>
      </c>
      <c r="T48" s="70"/>
      <c r="U48" s="84">
        <f t="shared" si="32"/>
        <v>0</v>
      </c>
      <c r="V48" s="70"/>
      <c r="W48" s="84">
        <f t="shared" si="33"/>
        <v>0</v>
      </c>
      <c r="X48" s="43">
        <f t="shared" si="34"/>
        <v>0</v>
      </c>
      <c r="Y48" s="15"/>
      <c r="Z48" s="26"/>
    </row>
    <row r="49" spans="1:26" s="12" customFormat="1" ht="15" customHeight="1">
      <c r="A49" s="25"/>
      <c r="B49" s="25"/>
      <c r="C49" s="29"/>
      <c r="D49" s="212"/>
      <c r="E49" s="1043"/>
      <c r="F49" s="1044"/>
      <c r="G49" s="1044"/>
      <c r="H49" s="1044"/>
      <c r="I49" s="1045"/>
      <c r="J49" s="1052" t="s">
        <v>199</v>
      </c>
      <c r="K49" s="1053"/>
      <c r="L49" s="1053"/>
      <c r="M49" s="1054"/>
      <c r="N49" s="734"/>
      <c r="O49" s="731">
        <f>SUM(O43:O48)</f>
        <v>0</v>
      </c>
      <c r="P49" s="734"/>
      <c r="Q49" s="731">
        <f>SUM(Q43:Q48)</f>
        <v>0</v>
      </c>
      <c r="R49" s="734"/>
      <c r="S49" s="731">
        <f>SUM(S43:S48)</f>
        <v>0</v>
      </c>
      <c r="T49" s="734"/>
      <c r="U49" s="731">
        <f>SUM(U43:U48)</f>
        <v>0</v>
      </c>
      <c r="V49" s="734"/>
      <c r="W49" s="731">
        <f>SUM(W43:W48)</f>
        <v>0</v>
      </c>
      <c r="X49" s="286">
        <f>SUM(X43:X48)</f>
        <v>0</v>
      </c>
      <c r="Y49" s="15"/>
      <c r="Z49" s="202">
        <f>SUM(O49+Q49+S49+U49+W49)</f>
        <v>0</v>
      </c>
    </row>
    <row r="50" spans="1:26" s="12" customFormat="1" ht="15" customHeight="1">
      <c r="A50" s="25"/>
      <c r="B50" s="25"/>
      <c r="C50" s="29" t="s">
        <v>759</v>
      </c>
      <c r="D50" s="40"/>
      <c r="E50" s="949"/>
      <c r="F50" s="949"/>
      <c r="G50" s="949"/>
      <c r="H50" s="949"/>
      <c r="I50" s="949"/>
      <c r="J50" s="948"/>
      <c r="K50" s="136"/>
      <c r="L50" s="197"/>
      <c r="M50" s="14"/>
      <c r="N50" s="206"/>
      <c r="O50" s="207"/>
      <c r="P50" s="206"/>
      <c r="Q50" s="207"/>
      <c r="R50" s="206"/>
      <c r="S50" s="207"/>
      <c r="T50" s="206"/>
      <c r="U50" s="207"/>
      <c r="V50" s="206"/>
      <c r="W50" s="207"/>
      <c r="X50" s="208"/>
      <c r="Y50" s="15"/>
      <c r="Z50" s="26"/>
    </row>
    <row r="51" spans="1:26" s="12" customFormat="1" ht="15" customHeight="1">
      <c r="A51" s="25"/>
      <c r="B51" s="25"/>
      <c r="C51" s="29"/>
      <c r="D51" s="213">
        <f t="shared" ref="D51:E58" si="35">D22</f>
        <v>0</v>
      </c>
      <c r="E51" s="1079" t="str">
        <f t="shared" si="35"/>
        <v>Select E-Class</v>
      </c>
      <c r="F51" s="1079"/>
      <c r="G51" s="1079"/>
      <c r="H51" s="1079"/>
      <c r="I51" s="1079"/>
      <c r="J51" s="1085"/>
      <c r="K51" s="136"/>
      <c r="L51" s="883">
        <f t="shared" ref="L51:L58" si="36">VLOOKUP(E51,Leave_Benefits,3,0)</f>
        <v>0</v>
      </c>
      <c r="M51" s="14"/>
      <c r="N51" s="70"/>
      <c r="O51" s="84">
        <f t="shared" ref="O51:O58" si="37">O22*$L51</f>
        <v>0</v>
      </c>
      <c r="P51" s="70"/>
      <c r="Q51" s="84">
        <f t="shared" ref="Q51:Q58" si="38">Q22*$L51</f>
        <v>0</v>
      </c>
      <c r="R51" s="70"/>
      <c r="S51" s="84">
        <f t="shared" ref="S51:S58" si="39">S22*$L51</f>
        <v>0</v>
      </c>
      <c r="T51" s="70"/>
      <c r="U51" s="84">
        <f t="shared" ref="U51:U58" si="40">U22*$L51</f>
        <v>0</v>
      </c>
      <c r="V51" s="70"/>
      <c r="W51" s="84">
        <f t="shared" ref="W51:W58" si="41">W22*$L51</f>
        <v>0</v>
      </c>
      <c r="X51" s="43">
        <f t="shared" ref="X51:X58" si="42">SUM(O51+Q51+S51+U51+W51)</f>
        <v>0</v>
      </c>
      <c r="Y51" s="15"/>
      <c r="Z51" s="26"/>
    </row>
    <row r="52" spans="1:26" s="12" customFormat="1" ht="15" customHeight="1">
      <c r="A52" s="25"/>
      <c r="B52" s="25"/>
      <c r="C52" s="29"/>
      <c r="D52" s="213">
        <f t="shared" si="35"/>
        <v>0</v>
      </c>
      <c r="E52" s="1048" t="str">
        <f t="shared" si="35"/>
        <v>Select E-Class</v>
      </c>
      <c r="F52" s="1048"/>
      <c r="G52" s="1048"/>
      <c r="H52" s="1048"/>
      <c r="I52" s="1048"/>
      <c r="J52" s="1085"/>
      <c r="K52" s="136"/>
      <c r="L52" s="883">
        <f t="shared" si="36"/>
        <v>0</v>
      </c>
      <c r="M52" s="14"/>
      <c r="N52" s="70"/>
      <c r="O52" s="84">
        <f t="shared" si="37"/>
        <v>0</v>
      </c>
      <c r="P52" s="70"/>
      <c r="Q52" s="84">
        <f t="shared" si="38"/>
        <v>0</v>
      </c>
      <c r="R52" s="70"/>
      <c r="S52" s="84">
        <f t="shared" si="39"/>
        <v>0</v>
      </c>
      <c r="T52" s="70"/>
      <c r="U52" s="84">
        <f t="shared" si="40"/>
        <v>0</v>
      </c>
      <c r="V52" s="70"/>
      <c r="W52" s="84">
        <f t="shared" si="41"/>
        <v>0</v>
      </c>
      <c r="X52" s="43">
        <f t="shared" si="42"/>
        <v>0</v>
      </c>
      <c r="Y52" s="15"/>
      <c r="Z52" s="26"/>
    </row>
    <row r="53" spans="1:26" s="12" customFormat="1" ht="15" customHeight="1">
      <c r="A53" s="25"/>
      <c r="B53" s="25"/>
      <c r="C53" s="29"/>
      <c r="D53" s="213">
        <f t="shared" si="35"/>
        <v>0</v>
      </c>
      <c r="E53" s="1048" t="str">
        <f t="shared" si="35"/>
        <v>Select E-Class</v>
      </c>
      <c r="F53" s="1085"/>
      <c r="G53" s="1085"/>
      <c r="H53" s="1085"/>
      <c r="I53" s="1085"/>
      <c r="J53" s="1085"/>
      <c r="K53" s="136"/>
      <c r="L53" s="883">
        <f t="shared" si="36"/>
        <v>0</v>
      </c>
      <c r="M53" s="14"/>
      <c r="N53" s="70"/>
      <c r="O53" s="84">
        <f t="shared" si="37"/>
        <v>0</v>
      </c>
      <c r="P53" s="70"/>
      <c r="Q53" s="84">
        <f t="shared" si="38"/>
        <v>0</v>
      </c>
      <c r="R53" s="70"/>
      <c r="S53" s="84">
        <f t="shared" si="39"/>
        <v>0</v>
      </c>
      <c r="T53" s="70"/>
      <c r="U53" s="84">
        <f t="shared" si="40"/>
        <v>0</v>
      </c>
      <c r="V53" s="70"/>
      <c r="W53" s="84">
        <f t="shared" si="41"/>
        <v>0</v>
      </c>
      <c r="X53" s="43">
        <f t="shared" si="42"/>
        <v>0</v>
      </c>
      <c r="Y53" s="15"/>
      <c r="Z53" s="26"/>
    </row>
    <row r="54" spans="1:26" s="12" customFormat="1" ht="15" customHeight="1">
      <c r="A54" s="25"/>
      <c r="B54" s="25"/>
      <c r="C54" s="29"/>
      <c r="D54" s="213">
        <f t="shared" si="35"/>
        <v>0</v>
      </c>
      <c r="E54" s="1048" t="str">
        <f t="shared" si="35"/>
        <v>Select E-Class</v>
      </c>
      <c r="F54" s="1085"/>
      <c r="G54" s="1085"/>
      <c r="H54" s="1085"/>
      <c r="I54" s="1085"/>
      <c r="J54" s="1085"/>
      <c r="K54" s="136"/>
      <c r="L54" s="883">
        <f t="shared" si="36"/>
        <v>0</v>
      </c>
      <c r="M54" s="14"/>
      <c r="N54" s="70"/>
      <c r="O54" s="84">
        <f t="shared" si="37"/>
        <v>0</v>
      </c>
      <c r="P54" s="70"/>
      <c r="Q54" s="84">
        <f t="shared" si="38"/>
        <v>0</v>
      </c>
      <c r="R54" s="211"/>
      <c r="S54" s="84">
        <f t="shared" si="39"/>
        <v>0</v>
      </c>
      <c r="T54" s="70"/>
      <c r="U54" s="84">
        <f t="shared" si="40"/>
        <v>0</v>
      </c>
      <c r="V54" s="70"/>
      <c r="W54" s="84">
        <f t="shared" si="41"/>
        <v>0</v>
      </c>
      <c r="X54" s="43">
        <f t="shared" si="42"/>
        <v>0</v>
      </c>
      <c r="Y54" s="15"/>
      <c r="Z54" s="26"/>
    </row>
    <row r="55" spans="1:26" s="12" customFormat="1" ht="15" customHeight="1">
      <c r="A55" s="25"/>
      <c r="B55" s="25"/>
      <c r="C55" s="29"/>
      <c r="D55" s="213">
        <f t="shared" si="35"/>
        <v>0</v>
      </c>
      <c r="E55" s="1048" t="str">
        <f t="shared" si="35"/>
        <v>Select E-Class</v>
      </c>
      <c r="F55" s="1085"/>
      <c r="G55" s="1085"/>
      <c r="H55" s="1085"/>
      <c r="I55" s="1085"/>
      <c r="J55" s="1085"/>
      <c r="K55" s="136"/>
      <c r="L55" s="883">
        <f t="shared" si="36"/>
        <v>0</v>
      </c>
      <c r="M55" s="14"/>
      <c r="N55" s="70"/>
      <c r="O55" s="84">
        <f t="shared" si="37"/>
        <v>0</v>
      </c>
      <c r="P55" s="70"/>
      <c r="Q55" s="84">
        <f t="shared" si="38"/>
        <v>0</v>
      </c>
      <c r="R55" s="70"/>
      <c r="S55" s="84">
        <f t="shared" si="39"/>
        <v>0</v>
      </c>
      <c r="T55" s="70"/>
      <c r="U55" s="84">
        <f t="shared" si="40"/>
        <v>0</v>
      </c>
      <c r="V55" s="70"/>
      <c r="W55" s="84">
        <f t="shared" si="41"/>
        <v>0</v>
      </c>
      <c r="X55" s="43">
        <f t="shared" si="42"/>
        <v>0</v>
      </c>
      <c r="Y55" s="15"/>
      <c r="Z55" s="26"/>
    </row>
    <row r="56" spans="1:26" s="12" customFormat="1" ht="15" customHeight="1">
      <c r="A56" s="25"/>
      <c r="B56" s="25"/>
      <c r="C56" s="29"/>
      <c r="D56" s="213">
        <f t="shared" si="35"/>
        <v>0</v>
      </c>
      <c r="E56" s="1048" t="str">
        <f t="shared" si="35"/>
        <v>Select E-Class</v>
      </c>
      <c r="F56" s="1085"/>
      <c r="G56" s="1085"/>
      <c r="H56" s="1085"/>
      <c r="I56" s="1085"/>
      <c r="J56" s="1085"/>
      <c r="K56" s="136"/>
      <c r="L56" s="883">
        <f t="shared" si="36"/>
        <v>0</v>
      </c>
      <c r="M56" s="14"/>
      <c r="N56" s="70"/>
      <c r="O56" s="84">
        <f t="shared" si="37"/>
        <v>0</v>
      </c>
      <c r="P56" s="70"/>
      <c r="Q56" s="84">
        <f t="shared" si="38"/>
        <v>0</v>
      </c>
      <c r="R56" s="70"/>
      <c r="S56" s="84">
        <f t="shared" si="39"/>
        <v>0</v>
      </c>
      <c r="T56" s="70"/>
      <c r="U56" s="84">
        <f t="shared" si="40"/>
        <v>0</v>
      </c>
      <c r="V56" s="70"/>
      <c r="W56" s="84">
        <f t="shared" si="41"/>
        <v>0</v>
      </c>
      <c r="X56" s="43">
        <f t="shared" si="42"/>
        <v>0</v>
      </c>
      <c r="Y56" s="15"/>
      <c r="Z56" s="26"/>
    </row>
    <row r="57" spans="1:26" s="12" customFormat="1" ht="15" customHeight="1">
      <c r="A57" s="25"/>
      <c r="B57" s="25"/>
      <c r="C57" s="29"/>
      <c r="D57" s="213">
        <f t="shared" si="35"/>
        <v>0</v>
      </c>
      <c r="E57" s="1048" t="str">
        <f t="shared" si="35"/>
        <v>Select E-Class</v>
      </c>
      <c r="F57" s="1085"/>
      <c r="G57" s="1085"/>
      <c r="H57" s="1085"/>
      <c r="I57" s="1085"/>
      <c r="J57" s="1085"/>
      <c r="K57" s="136"/>
      <c r="L57" s="883">
        <f t="shared" si="36"/>
        <v>0</v>
      </c>
      <c r="M57" s="14"/>
      <c r="N57" s="70"/>
      <c r="O57" s="84">
        <f t="shared" si="37"/>
        <v>0</v>
      </c>
      <c r="P57" s="70"/>
      <c r="Q57" s="84">
        <f t="shared" si="38"/>
        <v>0</v>
      </c>
      <c r="R57" s="70"/>
      <c r="S57" s="84">
        <f t="shared" si="39"/>
        <v>0</v>
      </c>
      <c r="T57" s="70"/>
      <c r="U57" s="84">
        <f t="shared" si="40"/>
        <v>0</v>
      </c>
      <c r="V57" s="70"/>
      <c r="W57" s="84">
        <f t="shared" si="41"/>
        <v>0</v>
      </c>
      <c r="X57" s="43">
        <f t="shared" si="42"/>
        <v>0</v>
      </c>
      <c r="Y57" s="15"/>
      <c r="Z57" s="26"/>
    </row>
    <row r="58" spans="1:26" s="12" customFormat="1" ht="15" customHeight="1">
      <c r="A58" s="25"/>
      <c r="B58" s="25"/>
      <c r="C58" s="29"/>
      <c r="D58" s="213">
        <f t="shared" si="35"/>
        <v>0</v>
      </c>
      <c r="E58" s="1048" t="str">
        <f t="shared" si="35"/>
        <v>Select E-Class</v>
      </c>
      <c r="F58" s="1085"/>
      <c r="G58" s="1085"/>
      <c r="H58" s="1085"/>
      <c r="I58" s="1085"/>
      <c r="J58" s="1085"/>
      <c r="K58" s="136"/>
      <c r="L58" s="883">
        <f t="shared" si="36"/>
        <v>0</v>
      </c>
      <c r="M58" s="14"/>
      <c r="N58" s="70"/>
      <c r="O58" s="84">
        <f t="shared" si="37"/>
        <v>0</v>
      </c>
      <c r="P58" s="70"/>
      <c r="Q58" s="84">
        <f t="shared" si="38"/>
        <v>0</v>
      </c>
      <c r="R58" s="70"/>
      <c r="S58" s="84">
        <f t="shared" si="39"/>
        <v>0</v>
      </c>
      <c r="T58" s="70"/>
      <c r="U58" s="84">
        <f t="shared" si="40"/>
        <v>0</v>
      </c>
      <c r="V58" s="70"/>
      <c r="W58" s="84">
        <f t="shared" si="41"/>
        <v>0</v>
      </c>
      <c r="X58" s="43">
        <f t="shared" si="42"/>
        <v>0</v>
      </c>
      <c r="Y58" s="15"/>
      <c r="Z58" s="26"/>
    </row>
    <row r="59" spans="1:26" s="12" customFormat="1" ht="15" customHeight="1">
      <c r="A59" s="25"/>
      <c r="B59" s="25"/>
      <c r="C59" s="29" t="s">
        <v>760</v>
      </c>
      <c r="D59" s="40"/>
      <c r="E59" s="994"/>
      <c r="F59" s="994"/>
      <c r="G59" s="994"/>
      <c r="H59" s="994"/>
      <c r="I59" s="994"/>
      <c r="J59" s="948"/>
      <c r="K59" s="136"/>
      <c r="L59" s="884"/>
      <c r="M59" s="14"/>
      <c r="N59" s="206"/>
      <c r="O59" s="207"/>
      <c r="P59" s="209"/>
      <c r="Q59" s="207"/>
      <c r="R59" s="209"/>
      <c r="S59" s="207"/>
      <c r="T59" s="209"/>
      <c r="U59" s="207"/>
      <c r="V59" s="209"/>
      <c r="W59" s="207"/>
      <c r="X59" s="208"/>
      <c r="Y59" s="15"/>
      <c r="Z59" s="26"/>
    </row>
    <row r="60" spans="1:26" s="12" customFormat="1" ht="15" customHeight="1">
      <c r="A60" s="25"/>
      <c r="B60" s="25"/>
      <c r="C60" s="29"/>
      <c r="D60" s="213">
        <f t="shared" ref="D60:E65" si="43">D33</f>
        <v>0</v>
      </c>
      <c r="E60" s="1048" t="str">
        <f t="shared" si="43"/>
        <v>Select E-Class</v>
      </c>
      <c r="F60" s="1048"/>
      <c r="G60" s="1048"/>
      <c r="H60" s="1048"/>
      <c r="I60" s="1048"/>
      <c r="J60" s="1085"/>
      <c r="K60" s="136"/>
      <c r="L60" s="883">
        <f t="shared" ref="L60:L65" si="44">VLOOKUP(E60,Leave_Benefits,3,0)</f>
        <v>0</v>
      </c>
      <c r="M60" s="14"/>
      <c r="N60" s="70"/>
      <c r="O60" s="84">
        <f t="shared" ref="O60:O65" si="45">(O33)*$L60</f>
        <v>0</v>
      </c>
      <c r="P60" s="70"/>
      <c r="Q60" s="84">
        <f t="shared" ref="Q60:Q65" si="46">(Q33)*$L60</f>
        <v>0</v>
      </c>
      <c r="R60" s="70"/>
      <c r="S60" s="84">
        <f t="shared" ref="S60:S65" si="47">(S33)*$L60</f>
        <v>0</v>
      </c>
      <c r="T60" s="70"/>
      <c r="U60" s="84">
        <f t="shared" ref="U60:U65" si="48">(U33)*$L60</f>
        <v>0</v>
      </c>
      <c r="V60" s="70"/>
      <c r="W60" s="84">
        <f t="shared" ref="W60:W65" si="49">(W33)*$L60</f>
        <v>0</v>
      </c>
      <c r="X60" s="43">
        <f t="shared" ref="X60:X66" si="50">SUM(O60+Q60+S60+U60+W60)</f>
        <v>0</v>
      </c>
      <c r="Y60" s="15"/>
      <c r="Z60" s="26"/>
    </row>
    <row r="61" spans="1:26" s="12" customFormat="1" ht="15" customHeight="1">
      <c r="A61" s="25"/>
      <c r="B61" s="25"/>
      <c r="C61" s="29"/>
      <c r="D61" s="213">
        <f t="shared" si="43"/>
        <v>0</v>
      </c>
      <c r="E61" s="1043" t="str">
        <f t="shared" si="43"/>
        <v>Select E-Class</v>
      </c>
      <c r="F61" s="1043"/>
      <c r="G61" s="1043"/>
      <c r="H61" s="1043"/>
      <c r="I61" s="1043"/>
      <c r="J61" s="1085"/>
      <c r="K61" s="136"/>
      <c r="L61" s="883">
        <f t="shared" si="44"/>
        <v>0</v>
      </c>
      <c r="M61" s="14"/>
      <c r="N61" s="70"/>
      <c r="O61" s="84">
        <f t="shared" si="45"/>
        <v>0</v>
      </c>
      <c r="P61" s="70"/>
      <c r="Q61" s="84">
        <f t="shared" si="46"/>
        <v>0</v>
      </c>
      <c r="R61" s="70"/>
      <c r="S61" s="84">
        <f t="shared" si="47"/>
        <v>0</v>
      </c>
      <c r="T61" s="70"/>
      <c r="U61" s="84">
        <f t="shared" si="48"/>
        <v>0</v>
      </c>
      <c r="V61" s="70"/>
      <c r="W61" s="84">
        <f t="shared" si="49"/>
        <v>0</v>
      </c>
      <c r="X61" s="43">
        <f t="shared" si="50"/>
        <v>0</v>
      </c>
      <c r="Y61" s="15"/>
      <c r="Z61" s="26"/>
    </row>
    <row r="62" spans="1:26" s="12" customFormat="1" ht="15" customHeight="1">
      <c r="A62" s="25"/>
      <c r="B62" s="25"/>
      <c r="C62" s="29"/>
      <c r="D62" s="213">
        <f t="shared" si="43"/>
        <v>0</v>
      </c>
      <c r="E62" s="1043" t="str">
        <f t="shared" si="43"/>
        <v>Select E-Class</v>
      </c>
      <c r="F62" s="1085"/>
      <c r="G62" s="1085"/>
      <c r="H62" s="1085"/>
      <c r="I62" s="1085"/>
      <c r="J62" s="1085"/>
      <c r="K62" s="136"/>
      <c r="L62" s="883">
        <f t="shared" si="44"/>
        <v>0</v>
      </c>
      <c r="M62" s="14"/>
      <c r="N62" s="70"/>
      <c r="O62" s="84">
        <f t="shared" si="45"/>
        <v>0</v>
      </c>
      <c r="P62" s="70"/>
      <c r="Q62" s="84">
        <f t="shared" si="46"/>
        <v>0</v>
      </c>
      <c r="R62" s="70"/>
      <c r="S62" s="84">
        <f t="shared" si="47"/>
        <v>0</v>
      </c>
      <c r="T62" s="70"/>
      <c r="U62" s="84">
        <f t="shared" si="48"/>
        <v>0</v>
      </c>
      <c r="V62" s="70"/>
      <c r="W62" s="84">
        <f t="shared" si="49"/>
        <v>0</v>
      </c>
      <c r="X62" s="43">
        <f t="shared" si="50"/>
        <v>0</v>
      </c>
      <c r="Y62" s="15"/>
      <c r="Z62" s="26"/>
    </row>
    <row r="63" spans="1:26" s="12" customFormat="1" ht="15" customHeight="1">
      <c r="A63" s="25"/>
      <c r="B63" s="25"/>
      <c r="C63" s="29"/>
      <c r="D63" s="213">
        <f t="shared" si="43"/>
        <v>0</v>
      </c>
      <c r="E63" s="1043" t="str">
        <f t="shared" si="43"/>
        <v>Select E-Class</v>
      </c>
      <c r="F63" s="1085"/>
      <c r="G63" s="1085"/>
      <c r="H63" s="1085"/>
      <c r="I63" s="1085"/>
      <c r="J63" s="1085"/>
      <c r="K63" s="136"/>
      <c r="L63" s="883">
        <f t="shared" si="44"/>
        <v>0</v>
      </c>
      <c r="M63" s="14"/>
      <c r="N63" s="70"/>
      <c r="O63" s="84">
        <f t="shared" si="45"/>
        <v>0</v>
      </c>
      <c r="P63" s="70"/>
      <c r="Q63" s="84">
        <f t="shared" si="46"/>
        <v>0</v>
      </c>
      <c r="R63" s="70"/>
      <c r="S63" s="84">
        <f t="shared" si="47"/>
        <v>0</v>
      </c>
      <c r="T63" s="70"/>
      <c r="U63" s="84">
        <f t="shared" si="48"/>
        <v>0</v>
      </c>
      <c r="V63" s="70"/>
      <c r="W63" s="84">
        <f t="shared" si="49"/>
        <v>0</v>
      </c>
      <c r="X63" s="43">
        <f t="shared" si="50"/>
        <v>0</v>
      </c>
      <c r="Y63" s="15"/>
      <c r="Z63" s="26"/>
    </row>
    <row r="64" spans="1:26" s="12" customFormat="1" ht="15" customHeight="1">
      <c r="A64" s="25"/>
      <c r="B64" s="25"/>
      <c r="C64" s="29"/>
      <c r="D64" s="213">
        <f t="shared" si="43"/>
        <v>0</v>
      </c>
      <c r="E64" s="1043" t="str">
        <f t="shared" si="43"/>
        <v>Select E-Class</v>
      </c>
      <c r="F64" s="1085"/>
      <c r="G64" s="1085"/>
      <c r="H64" s="1085"/>
      <c r="I64" s="1085"/>
      <c r="J64" s="1085"/>
      <c r="K64" s="136"/>
      <c r="L64" s="883">
        <f t="shared" si="44"/>
        <v>0</v>
      </c>
      <c r="M64" s="14"/>
      <c r="N64" s="70"/>
      <c r="O64" s="84">
        <f t="shared" si="45"/>
        <v>0</v>
      </c>
      <c r="P64" s="70"/>
      <c r="Q64" s="84">
        <f t="shared" si="46"/>
        <v>0</v>
      </c>
      <c r="R64" s="70"/>
      <c r="S64" s="84">
        <f t="shared" si="47"/>
        <v>0</v>
      </c>
      <c r="T64" s="70"/>
      <c r="U64" s="84">
        <f t="shared" si="48"/>
        <v>0</v>
      </c>
      <c r="V64" s="70"/>
      <c r="W64" s="84">
        <f t="shared" si="49"/>
        <v>0</v>
      </c>
      <c r="X64" s="43">
        <f t="shared" si="50"/>
        <v>0</v>
      </c>
      <c r="Y64" s="15"/>
      <c r="Z64" s="26"/>
    </row>
    <row r="65" spans="1:26" s="12" customFormat="1" ht="15" customHeight="1">
      <c r="A65" s="25"/>
      <c r="B65" s="25"/>
      <c r="C65" s="29"/>
      <c r="D65" s="213">
        <f t="shared" si="43"/>
        <v>0</v>
      </c>
      <c r="E65" s="1043" t="str">
        <f t="shared" si="43"/>
        <v>Select E-Class</v>
      </c>
      <c r="F65" s="1085"/>
      <c r="G65" s="1085"/>
      <c r="H65" s="1085"/>
      <c r="I65" s="1085"/>
      <c r="J65" s="1085"/>
      <c r="K65" s="136"/>
      <c r="L65" s="883">
        <f t="shared" si="44"/>
        <v>0</v>
      </c>
      <c r="M65" s="14"/>
      <c r="N65" s="70"/>
      <c r="O65" s="84">
        <f t="shared" si="45"/>
        <v>0</v>
      </c>
      <c r="P65" s="70"/>
      <c r="Q65" s="84">
        <f t="shared" si="46"/>
        <v>0</v>
      </c>
      <c r="R65" s="70"/>
      <c r="S65" s="84">
        <f t="shared" si="47"/>
        <v>0</v>
      </c>
      <c r="T65" s="70"/>
      <c r="U65" s="84">
        <f t="shared" si="48"/>
        <v>0</v>
      </c>
      <c r="V65" s="70"/>
      <c r="W65" s="84">
        <f t="shared" si="49"/>
        <v>0</v>
      </c>
      <c r="X65" s="43">
        <f t="shared" si="50"/>
        <v>0</v>
      </c>
      <c r="Y65" s="15"/>
      <c r="Z65" s="26"/>
    </row>
    <row r="66" spans="1:26" s="12" customFormat="1" ht="15" customHeight="1">
      <c r="A66" s="25"/>
      <c r="B66" s="25"/>
      <c r="C66" s="29"/>
      <c r="D66" s="1041" t="s">
        <v>21</v>
      </c>
      <c r="E66" s="1041"/>
      <c r="F66" s="1041"/>
      <c r="G66" s="1041"/>
      <c r="H66" s="1041"/>
      <c r="I66" s="1041"/>
      <c r="J66" s="1086"/>
      <c r="K66" s="1086"/>
      <c r="L66" s="1086"/>
      <c r="M66" s="14"/>
      <c r="N66" s="70"/>
      <c r="O66" s="84">
        <v>0</v>
      </c>
      <c r="P66" s="70"/>
      <c r="Q66" s="84">
        <v>0</v>
      </c>
      <c r="R66" s="70"/>
      <c r="S66" s="84">
        <v>0</v>
      </c>
      <c r="T66" s="70"/>
      <c r="U66" s="84">
        <v>0</v>
      </c>
      <c r="V66" s="70"/>
      <c r="W66" s="84">
        <v>0</v>
      </c>
      <c r="X66" s="43">
        <f t="shared" si="50"/>
        <v>0</v>
      </c>
      <c r="Y66" s="15"/>
      <c r="Z66" s="26"/>
    </row>
    <row r="67" spans="1:26" s="12" customFormat="1" ht="15" customHeight="1">
      <c r="A67" s="25"/>
      <c r="B67" s="25"/>
      <c r="C67" s="29"/>
      <c r="D67" s="181"/>
      <c r="E67" s="85"/>
      <c r="F67" s="85"/>
      <c r="G67" s="85"/>
      <c r="H67" s="85"/>
      <c r="I67" s="85"/>
      <c r="J67" s="1052" t="s">
        <v>200</v>
      </c>
      <c r="K67" s="1053"/>
      <c r="L67" s="1053"/>
      <c r="M67" s="1054"/>
      <c r="N67" s="734"/>
      <c r="O67" s="731">
        <f>SUM(O51:O66)</f>
        <v>0</v>
      </c>
      <c r="P67" s="734"/>
      <c r="Q67" s="731">
        <f>SUM(Q51:Q66)</f>
        <v>0</v>
      </c>
      <c r="R67" s="734"/>
      <c r="S67" s="731">
        <f>SUM(S51:S66)</f>
        <v>0</v>
      </c>
      <c r="T67" s="734"/>
      <c r="U67" s="731">
        <f>SUM(U51:U66)</f>
        <v>0</v>
      </c>
      <c r="V67" s="734"/>
      <c r="W67" s="731">
        <f>SUM(W51:W66)</f>
        <v>0</v>
      </c>
      <c r="X67" s="286">
        <f>SUM(X51:X66)</f>
        <v>0</v>
      </c>
      <c r="Y67" s="256"/>
      <c r="Z67" s="202">
        <f>SUM(O67+Q67+S67+U67+W67)</f>
        <v>0</v>
      </c>
    </row>
    <row r="68" spans="1:26" s="12" customFormat="1" ht="15" customHeight="1">
      <c r="A68" s="25"/>
      <c r="B68" s="25"/>
      <c r="C68" s="29"/>
      <c r="D68" s="284"/>
      <c r="E68" s="214"/>
      <c r="F68" s="214"/>
      <c r="G68" s="214"/>
      <c r="H68" s="214"/>
      <c r="I68" s="214"/>
      <c r="J68" s="416"/>
      <c r="K68" s="417"/>
      <c r="L68" s="417"/>
      <c r="M68" s="14"/>
      <c r="N68" s="255"/>
      <c r="O68" s="81"/>
      <c r="P68" s="255"/>
      <c r="Q68" s="81"/>
      <c r="R68" s="255"/>
      <c r="S68" s="81"/>
      <c r="T68" s="255"/>
      <c r="U68" s="81"/>
      <c r="V68" s="255"/>
      <c r="W68" s="81"/>
      <c r="X68" s="62"/>
      <c r="Y68" s="15"/>
      <c r="Z68" s="26"/>
    </row>
    <row r="69" spans="1:26" s="12" customFormat="1" ht="15" customHeight="1">
      <c r="A69" s="25"/>
      <c r="B69" s="25"/>
      <c r="C69" s="700"/>
      <c r="D69" s="701"/>
      <c r="E69" s="701"/>
      <c r="F69" s="701"/>
      <c r="G69" s="701"/>
      <c r="H69" s="701"/>
      <c r="I69" s="701"/>
      <c r="J69" s="701"/>
      <c r="K69" s="701"/>
      <c r="L69" s="701"/>
      <c r="M69" s="698" t="s">
        <v>204</v>
      </c>
      <c r="N69" s="966">
        <f>ROUNDUP(SUM(O49, O67),0)</f>
        <v>0</v>
      </c>
      <c r="O69" s="967"/>
      <c r="P69" s="966">
        <f>ROUNDUP(SUM(Q49,Q67),0)</f>
        <v>0</v>
      </c>
      <c r="Q69" s="967"/>
      <c r="R69" s="966">
        <f>ROUNDUP(SUM(S49,S67),0)</f>
        <v>0</v>
      </c>
      <c r="S69" s="967"/>
      <c r="T69" s="966">
        <f>ROUNDUP(SUM(U49, U67),0)</f>
        <v>0</v>
      </c>
      <c r="U69" s="967"/>
      <c r="V69" s="966">
        <f>ROUNDUP(SUM(W49, W67),0)</f>
        <v>0</v>
      </c>
      <c r="W69" s="967"/>
      <c r="X69" s="699">
        <f>ROUNDUP(SUM(X49, X67),0)</f>
        <v>0</v>
      </c>
      <c r="Y69" s="72"/>
      <c r="Z69" s="138">
        <f>SUM(N69+P69+R69+T69+V69)</f>
        <v>0</v>
      </c>
    </row>
    <row r="70" spans="1:26" s="12" customFormat="1" ht="15" customHeight="1">
      <c r="A70" s="25"/>
      <c r="B70" s="25"/>
      <c r="C70" s="29"/>
      <c r="D70" s="13"/>
      <c r="E70" s="1051"/>
      <c r="F70" s="991"/>
      <c r="G70" s="991"/>
      <c r="H70" s="991"/>
      <c r="I70" s="991"/>
      <c r="J70" s="991"/>
      <c r="K70" s="991"/>
      <c r="L70" s="991"/>
      <c r="M70" s="991"/>
      <c r="N70" s="28"/>
      <c r="O70" s="68"/>
      <c r="P70" s="28"/>
      <c r="Q70" s="68"/>
      <c r="R70" s="28"/>
      <c r="S70" s="68"/>
      <c r="T70" s="28"/>
      <c r="U70" s="73"/>
      <c r="V70" s="28"/>
      <c r="W70" s="68"/>
      <c r="X70" s="48"/>
      <c r="Y70" s="15"/>
      <c r="Z70" s="26"/>
    </row>
    <row r="71" spans="1:26" s="12" customFormat="1" ht="15" customHeight="1">
      <c r="A71" s="25"/>
      <c r="B71" s="25"/>
      <c r="C71" s="74"/>
      <c r="D71" s="75"/>
      <c r="E71" s="75"/>
      <c r="F71" s="75"/>
      <c r="G71" s="75"/>
      <c r="H71" s="75"/>
      <c r="I71" s="75"/>
      <c r="J71" s="75"/>
      <c r="K71" s="75"/>
      <c r="L71" s="75"/>
      <c r="M71" s="65" t="s">
        <v>205</v>
      </c>
      <c r="N71" s="958">
        <f>ROUNDUP(SUM(N41,N69),0)</f>
        <v>0</v>
      </c>
      <c r="O71" s="959"/>
      <c r="P71" s="958">
        <f>ROUNDUP(SUM(P41,P69),0)</f>
        <v>0</v>
      </c>
      <c r="Q71" s="959"/>
      <c r="R71" s="958">
        <f>ROUNDUP(SUM(R41,R69),0)</f>
        <v>0</v>
      </c>
      <c r="S71" s="959"/>
      <c r="T71" s="958">
        <f>ROUNDUP(SUM(T41,T69),0)</f>
        <v>0</v>
      </c>
      <c r="U71" s="959"/>
      <c r="V71" s="958">
        <f>ROUNDUP(SUM(V41,V69),0)</f>
        <v>0</v>
      </c>
      <c r="W71" s="959"/>
      <c r="X71" s="176">
        <f>ROUNDUP(SUM(X41,X69),0)</f>
        <v>0</v>
      </c>
      <c r="Y71" s="15"/>
      <c r="Z71" s="138">
        <f>SUM(N71+P71+R71+T71+V71)</f>
        <v>0</v>
      </c>
    </row>
    <row r="72" spans="1:26" s="55" customFormat="1" ht="17.25" customHeight="1">
      <c r="A72" s="140"/>
      <c r="B72" s="140"/>
      <c r="C72" s="1006" t="s">
        <v>606</v>
      </c>
      <c r="D72" s="993"/>
      <c r="E72" s="993"/>
      <c r="F72" s="993"/>
      <c r="G72" s="993"/>
      <c r="H72" s="993"/>
      <c r="I72" s="993"/>
      <c r="J72" s="57"/>
      <c r="K72" s="57"/>
      <c r="L72" s="57"/>
      <c r="M72" s="159"/>
      <c r="N72" s="166"/>
      <c r="O72" s="160"/>
      <c r="P72" s="188"/>
      <c r="Q72" s="178"/>
      <c r="R72" s="56"/>
      <c r="S72" s="160"/>
      <c r="T72" s="188"/>
      <c r="U72" s="160"/>
      <c r="V72" s="188"/>
      <c r="W72" s="160"/>
      <c r="X72" s="62"/>
      <c r="Y72" s="76"/>
      <c r="Z72" s="139"/>
    </row>
    <row r="73" spans="1:26" s="55" customFormat="1" ht="24" customHeight="1">
      <c r="A73" s="141">
        <v>1000</v>
      </c>
      <c r="B73" s="140"/>
      <c r="C73" s="144" t="s">
        <v>520</v>
      </c>
      <c r="D73" s="145" t="s">
        <v>607</v>
      </c>
      <c r="E73" s="1077"/>
      <c r="F73" s="948"/>
      <c r="G73" s="948"/>
      <c r="H73" s="948"/>
      <c r="I73" s="948"/>
      <c r="J73" s="948"/>
      <c r="K73" s="192" t="s">
        <v>524</v>
      </c>
      <c r="L73" s="192" t="s">
        <v>504</v>
      </c>
      <c r="M73" s="885" t="s">
        <v>4</v>
      </c>
      <c r="N73" s="161" t="s">
        <v>525</v>
      </c>
      <c r="O73" s="67"/>
      <c r="P73" s="188" t="s">
        <v>525</v>
      </c>
      <c r="Q73" s="165"/>
      <c r="R73" s="188" t="s">
        <v>525</v>
      </c>
      <c r="S73" s="67"/>
      <c r="T73" s="188" t="s">
        <v>525</v>
      </c>
      <c r="U73" s="67"/>
      <c r="V73" s="188" t="s">
        <v>525</v>
      </c>
      <c r="W73" s="67"/>
      <c r="X73" s="62"/>
      <c r="Y73" s="76"/>
      <c r="Z73" s="139"/>
    </row>
    <row r="74" spans="1:26" s="55" customFormat="1" ht="15" customHeight="1">
      <c r="A74" s="140"/>
      <c r="B74" s="140"/>
      <c r="C74" s="164">
        <f>N74+P74+R74+T74+V74</f>
        <v>0</v>
      </c>
      <c r="D74" s="285"/>
      <c r="E74" s="972" t="s">
        <v>63</v>
      </c>
      <c r="F74" s="986"/>
      <c r="G74" s="986"/>
      <c r="H74" s="986"/>
      <c r="I74" s="986"/>
      <c r="J74" s="986"/>
      <c r="K74" s="418">
        <v>0</v>
      </c>
      <c r="L74" s="419">
        <f>VLOOKUP(E74,Leave_Benefits,2,0)</f>
        <v>0</v>
      </c>
      <c r="M74" s="879">
        <f>VLOOKUP(E74,Leave_Benefits,4,0)</f>
        <v>0</v>
      </c>
      <c r="N74" s="421">
        <v>0</v>
      </c>
      <c r="O74" s="84">
        <f>K74*(1+L74)*N74</f>
        <v>0</v>
      </c>
      <c r="P74" s="421">
        <v>0</v>
      </c>
      <c r="Q74" s="84">
        <f>K74*(1+L74)*P74*M74</f>
        <v>0</v>
      </c>
      <c r="R74" s="421">
        <v>0</v>
      </c>
      <c r="S74" s="84">
        <f>K74*(1+L74)*R74*(M74^2)</f>
        <v>0</v>
      </c>
      <c r="T74" s="421">
        <v>0</v>
      </c>
      <c r="U74" s="84">
        <f>K74*(1+L74)*T74*(M74^3)</f>
        <v>0</v>
      </c>
      <c r="V74" s="421">
        <v>0</v>
      </c>
      <c r="W74" s="84">
        <f>K74*(1+L74)*V74*(M74^4)</f>
        <v>0</v>
      </c>
      <c r="X74" s="43">
        <f>SUM(O74+Q74+S74+U74+W74)</f>
        <v>0</v>
      </c>
      <c r="Y74" s="76"/>
      <c r="Z74" s="139"/>
    </row>
    <row r="75" spans="1:26" s="55" customFormat="1" ht="15" customHeight="1">
      <c r="A75" s="140"/>
      <c r="B75" s="140"/>
      <c r="C75" s="164">
        <f>N75+P75+R75+T75+V75</f>
        <v>0</v>
      </c>
      <c r="D75" s="285"/>
      <c r="E75" s="972" t="s">
        <v>63</v>
      </c>
      <c r="F75" s="986"/>
      <c r="G75" s="986"/>
      <c r="H75" s="986"/>
      <c r="I75" s="986"/>
      <c r="J75" s="986"/>
      <c r="K75" s="418">
        <v>0</v>
      </c>
      <c r="L75" s="419">
        <f>VLOOKUP(E75,Leave_Benefits,2,0)</f>
        <v>0</v>
      </c>
      <c r="M75" s="879">
        <f>VLOOKUP(E75,Leave_Benefits,4,0)</f>
        <v>0</v>
      </c>
      <c r="N75" s="421">
        <v>0</v>
      </c>
      <c r="O75" s="84">
        <f>K75*(1+L75)*N75</f>
        <v>0</v>
      </c>
      <c r="P75" s="421">
        <v>0</v>
      </c>
      <c r="Q75" s="84">
        <f>K75*(1+L75)*P75*M75</f>
        <v>0</v>
      </c>
      <c r="R75" s="421">
        <v>0</v>
      </c>
      <c r="S75" s="84">
        <f>K75*(1+L75)*R75*(M75^2)</f>
        <v>0</v>
      </c>
      <c r="T75" s="421">
        <v>0</v>
      </c>
      <c r="U75" s="84">
        <f>K75*(1+L75)*T75*(M75^3)</f>
        <v>0</v>
      </c>
      <c r="V75" s="421">
        <v>0</v>
      </c>
      <c r="W75" s="84">
        <f>K75*(1+L75)*V75*(M75^4)</f>
        <v>0</v>
      </c>
      <c r="X75" s="43">
        <f>SUM(O75+Q75+S75+U75+W75)</f>
        <v>0</v>
      </c>
      <c r="Y75" s="76"/>
      <c r="Z75" s="139"/>
    </row>
    <row r="76" spans="1:26" s="55" customFormat="1" ht="6.75" customHeight="1">
      <c r="A76" s="140"/>
      <c r="B76" s="140"/>
      <c r="C76" s="985"/>
      <c r="D76" s="955"/>
      <c r="E76" s="986"/>
      <c r="F76" s="986"/>
      <c r="G76" s="986"/>
      <c r="H76" s="986"/>
      <c r="I76" s="986"/>
      <c r="J76" s="1004"/>
      <c r="K76" s="1004"/>
      <c r="L76" s="1004"/>
      <c r="M76" s="1005"/>
      <c r="N76" s="163"/>
      <c r="O76" s="175"/>
      <c r="P76" s="189"/>
      <c r="Q76" s="175"/>
      <c r="R76" s="189"/>
      <c r="S76" s="81"/>
      <c r="T76" s="189"/>
      <c r="U76" s="175"/>
      <c r="V76" s="189"/>
      <c r="W76" s="175"/>
      <c r="X76" s="62"/>
      <c r="Y76" s="76"/>
      <c r="Z76" s="139"/>
    </row>
    <row r="77" spans="1:26" s="55" customFormat="1" ht="15" customHeight="1">
      <c r="A77" s="140"/>
      <c r="B77" s="140"/>
      <c r="C77" s="1078"/>
      <c r="D77" s="955"/>
      <c r="E77" s="986"/>
      <c r="F77" s="986"/>
      <c r="G77" s="986"/>
      <c r="H77" s="986"/>
      <c r="I77" s="986"/>
      <c r="J77" s="1009" t="s">
        <v>609</v>
      </c>
      <c r="K77" s="1012"/>
      <c r="L77" s="1012"/>
      <c r="M77" s="1013"/>
      <c r="N77" s="735"/>
      <c r="O77" s="731">
        <f>SUM(O74:O75)</f>
        <v>0</v>
      </c>
      <c r="P77" s="735"/>
      <c r="Q77" s="731">
        <f>SUM(Q74:Q75)</f>
        <v>0</v>
      </c>
      <c r="R77" s="735"/>
      <c r="S77" s="731">
        <f>SUM(S74:S75)</f>
        <v>0</v>
      </c>
      <c r="T77" s="735"/>
      <c r="U77" s="731">
        <f>SUM(U74:U75)</f>
        <v>0</v>
      </c>
      <c r="V77" s="735"/>
      <c r="W77" s="731">
        <f>SUM(W74:W75)</f>
        <v>0</v>
      </c>
      <c r="X77" s="286">
        <f>SUM(X74:X75)</f>
        <v>0</v>
      </c>
      <c r="Y77" s="76"/>
      <c r="Z77" s="204">
        <f>O77+Q77+S77+U77+W77</f>
        <v>0</v>
      </c>
    </row>
    <row r="78" spans="1:26" s="55" customFormat="1" ht="6.75" customHeight="1">
      <c r="A78" s="140"/>
      <c r="B78" s="140"/>
      <c r="C78" s="1078"/>
      <c r="D78" s="955"/>
      <c r="E78" s="986"/>
      <c r="F78" s="986"/>
      <c r="G78" s="986"/>
      <c r="H78" s="986"/>
      <c r="I78" s="986"/>
      <c r="J78" s="1004"/>
      <c r="K78" s="1004"/>
      <c r="L78" s="1004"/>
      <c r="M78" s="1005"/>
      <c r="N78" s="163"/>
      <c r="O78" s="67"/>
      <c r="P78" s="189"/>
      <c r="Q78" s="67"/>
      <c r="R78" s="189"/>
      <c r="S78" s="67"/>
      <c r="T78" s="189"/>
      <c r="U78" s="67"/>
      <c r="V78" s="189"/>
      <c r="W78" s="67"/>
      <c r="X78" s="62"/>
      <c r="Y78" s="76"/>
      <c r="Z78" s="139"/>
    </row>
    <row r="79" spans="1:26" s="55" customFormat="1" ht="30.75" customHeight="1">
      <c r="A79" s="141">
        <v>1900</v>
      </c>
      <c r="B79" s="140"/>
      <c r="C79" s="985"/>
      <c r="D79" s="986"/>
      <c r="E79" s="986"/>
      <c r="F79" s="986"/>
      <c r="G79" s="986"/>
      <c r="H79" s="986"/>
      <c r="I79" s="986"/>
      <c r="J79" s="986"/>
      <c r="K79" s="986"/>
      <c r="L79" s="420" t="s">
        <v>610</v>
      </c>
      <c r="M79" s="159"/>
      <c r="N79" s="163"/>
      <c r="O79" s="67"/>
      <c r="P79" s="189"/>
      <c r="Q79" s="67"/>
      <c r="R79" s="189"/>
      <c r="S79" s="67"/>
      <c r="T79" s="189"/>
      <c r="U79" s="67"/>
      <c r="V79" s="189"/>
      <c r="W79" s="67"/>
      <c r="X79" s="62"/>
      <c r="Y79" s="76"/>
      <c r="Z79" s="139"/>
    </row>
    <row r="80" spans="1:26" s="55" customFormat="1" ht="15" customHeight="1">
      <c r="A80" s="140"/>
      <c r="B80" s="140"/>
      <c r="C80" s="985"/>
      <c r="D80" s="986"/>
      <c r="E80" s="986"/>
      <c r="F80" s="986"/>
      <c r="G80" s="986"/>
      <c r="H80" s="986"/>
      <c r="I80" s="986"/>
      <c r="J80" s="986"/>
      <c r="K80" s="986"/>
      <c r="L80" s="419">
        <f>VLOOKUP(E74,Leave_Benefits,3,0)</f>
        <v>0</v>
      </c>
      <c r="M80" s="159"/>
      <c r="N80" s="962">
        <f>O74*L80</f>
        <v>0</v>
      </c>
      <c r="O80" s="1091"/>
      <c r="P80" s="962">
        <f>Q74*L80</f>
        <v>0</v>
      </c>
      <c r="Q80" s="1091"/>
      <c r="R80" s="962">
        <f>S74*L80</f>
        <v>0</v>
      </c>
      <c r="S80" s="1091"/>
      <c r="T80" s="962">
        <f>U74*L80</f>
        <v>0</v>
      </c>
      <c r="U80" s="1091"/>
      <c r="V80" s="962">
        <f>W74*L80</f>
        <v>0</v>
      </c>
      <c r="W80" s="1091"/>
      <c r="X80" s="43">
        <f>N80+P80+R80+T80+V80</f>
        <v>0</v>
      </c>
      <c r="Y80" s="76"/>
      <c r="Z80" s="139"/>
    </row>
    <row r="81" spans="1:30" s="55" customFormat="1" ht="15" customHeight="1">
      <c r="A81" s="140"/>
      <c r="B81" s="140"/>
      <c r="C81" s="985"/>
      <c r="D81" s="986"/>
      <c r="E81" s="986"/>
      <c r="F81" s="986"/>
      <c r="G81" s="986"/>
      <c r="H81" s="986"/>
      <c r="I81" s="986"/>
      <c r="J81" s="986"/>
      <c r="K81" s="986"/>
      <c r="L81" s="419">
        <f>VLOOKUP(E75,Leave_Benefits,3,0)</f>
        <v>0</v>
      </c>
      <c r="M81" s="159"/>
      <c r="N81" s="962">
        <f>O75*L81</f>
        <v>0</v>
      </c>
      <c r="O81" s="1091"/>
      <c r="P81" s="962">
        <f>Q75*L81</f>
        <v>0</v>
      </c>
      <c r="Q81" s="1091"/>
      <c r="R81" s="962">
        <f>S75*L81</f>
        <v>0</v>
      </c>
      <c r="S81" s="1091"/>
      <c r="T81" s="962">
        <f>U75*L81</f>
        <v>0</v>
      </c>
      <c r="U81" s="1091"/>
      <c r="V81" s="962">
        <f>W75*L81</f>
        <v>0</v>
      </c>
      <c r="W81" s="1091"/>
      <c r="X81" s="43">
        <f>N81+P81+R81+T81+V81</f>
        <v>0</v>
      </c>
      <c r="Y81" s="76"/>
      <c r="Z81" s="139"/>
    </row>
    <row r="82" spans="1:30" s="55" customFormat="1" ht="15" customHeight="1">
      <c r="A82" s="140"/>
      <c r="B82" s="140"/>
      <c r="C82" s="1007"/>
      <c r="D82" s="1008"/>
      <c r="E82" s="1008"/>
      <c r="F82" s="1008"/>
      <c r="G82" s="1008"/>
      <c r="H82" s="1008"/>
      <c r="I82" s="964"/>
      <c r="J82" s="1009" t="s">
        <v>611</v>
      </c>
      <c r="K82" s="1010"/>
      <c r="L82" s="1010"/>
      <c r="M82" s="1010"/>
      <c r="N82" s="960">
        <f>SUM(N80:N81)</f>
        <v>0</v>
      </c>
      <c r="O82" s="961"/>
      <c r="P82" s="960">
        <f>SUM(P80:P81)</f>
        <v>0</v>
      </c>
      <c r="Q82" s="961"/>
      <c r="R82" s="960">
        <f>SUM(R80:R81)</f>
        <v>0</v>
      </c>
      <c r="S82" s="961"/>
      <c r="T82" s="960">
        <f>SUM(T80:T81)</f>
        <v>0</v>
      </c>
      <c r="U82" s="961"/>
      <c r="V82" s="960">
        <f>SUM(V80:V81)</f>
        <v>0</v>
      </c>
      <c r="W82" s="961"/>
      <c r="X82" s="286">
        <f>SUM(X80:X81)</f>
        <v>0</v>
      </c>
      <c r="Y82" s="76"/>
      <c r="Z82" s="204">
        <f>N82+P82+R82+T82+V82</f>
        <v>0</v>
      </c>
    </row>
    <row r="83" spans="1:30" s="55" customFormat="1" ht="15" customHeight="1">
      <c r="A83" s="140"/>
      <c r="B83" s="140"/>
      <c r="C83" s="71"/>
      <c r="D83" s="987" t="s">
        <v>43</v>
      </c>
      <c r="E83" s="988"/>
      <c r="F83" s="988"/>
      <c r="G83" s="988"/>
      <c r="H83" s="988"/>
      <c r="I83" s="988"/>
      <c r="J83" s="989"/>
      <c r="K83" s="989"/>
      <c r="L83" s="989"/>
      <c r="M83" s="989"/>
      <c r="N83" s="1073">
        <f>SUM(O77+N82)</f>
        <v>0</v>
      </c>
      <c r="O83" s="964"/>
      <c r="P83" s="1073">
        <f>SUM(Q77+P82)</f>
        <v>0</v>
      </c>
      <c r="Q83" s="964"/>
      <c r="R83" s="1073">
        <f>SUM(S77+R82)</f>
        <v>0</v>
      </c>
      <c r="S83" s="964"/>
      <c r="T83" s="1073">
        <f>SUM(U77+T82)</f>
        <v>0</v>
      </c>
      <c r="U83" s="964"/>
      <c r="V83" s="1073">
        <f>SUM(W77+V82)</f>
        <v>0</v>
      </c>
      <c r="W83" s="964"/>
      <c r="X83" s="177">
        <f>SUM(X77+X82)</f>
        <v>0</v>
      </c>
      <c r="Y83" s="76"/>
      <c r="Z83" s="139">
        <f>SUM(N83+P83+R83+T83+V83)</f>
        <v>0</v>
      </c>
    </row>
    <row r="84" spans="1:30" s="76" customFormat="1" ht="15" customHeight="1">
      <c r="A84" s="141">
        <v>2000</v>
      </c>
      <c r="B84" s="141"/>
      <c r="C84" s="170" t="s">
        <v>206</v>
      </c>
      <c r="D84" s="171"/>
      <c r="E84" s="1050" t="s">
        <v>588</v>
      </c>
      <c r="F84" s="1050"/>
      <c r="G84" s="1050"/>
      <c r="H84" s="1050"/>
      <c r="I84" s="1050"/>
      <c r="J84" s="171"/>
      <c r="K84" s="171"/>
      <c r="L84" s="982" t="s">
        <v>4</v>
      </c>
      <c r="M84" s="172"/>
      <c r="N84" s="173"/>
      <c r="O84" s="174"/>
      <c r="P84" s="173"/>
      <c r="Q84" s="174"/>
      <c r="R84" s="173"/>
      <c r="S84" s="174"/>
      <c r="T84" s="173"/>
      <c r="U84" s="174"/>
      <c r="V84" s="173"/>
      <c r="W84" s="174"/>
      <c r="X84" s="169"/>
      <c r="Y84" s="78"/>
      <c r="Z84" s="79"/>
      <c r="AC84" s="39"/>
      <c r="AD84" s="39"/>
    </row>
    <row r="85" spans="1:30" s="12" customFormat="1" ht="24.75" customHeight="1">
      <c r="A85" s="25"/>
      <c r="B85" s="25"/>
      <c r="C85" s="27" t="s">
        <v>791</v>
      </c>
      <c r="D85" s="14" t="s">
        <v>526</v>
      </c>
      <c r="E85" s="149" t="s">
        <v>691</v>
      </c>
      <c r="F85" s="149" t="s">
        <v>692</v>
      </c>
      <c r="G85" s="149" t="s">
        <v>693</v>
      </c>
      <c r="H85" s="149" t="s">
        <v>694</v>
      </c>
      <c r="I85" s="149" t="s">
        <v>695</v>
      </c>
      <c r="J85" s="83"/>
      <c r="K85" s="32" t="s">
        <v>687</v>
      </c>
      <c r="L85" s="1084"/>
      <c r="M85" s="14"/>
      <c r="N85" s="77"/>
      <c r="O85" s="81"/>
      <c r="P85" s="59"/>
      <c r="Q85" s="81"/>
      <c r="R85" s="59"/>
      <c r="S85" s="81"/>
      <c r="T85" s="59"/>
      <c r="U85" s="81"/>
      <c r="V85" s="59"/>
      <c r="W85" s="81"/>
      <c r="X85" s="62"/>
      <c r="Y85" s="15"/>
      <c r="Z85" s="26"/>
      <c r="AC85" s="39"/>
      <c r="AD85" s="39"/>
    </row>
    <row r="86" spans="1:30" s="12" customFormat="1" ht="15" customHeight="1">
      <c r="A86" s="25"/>
      <c r="B86" s="25"/>
      <c r="C86" s="82" t="s">
        <v>68</v>
      </c>
      <c r="D86" s="40"/>
      <c r="E86" s="83"/>
      <c r="F86" s="83"/>
      <c r="G86" s="83"/>
      <c r="H86" s="83"/>
      <c r="I86" s="83"/>
      <c r="J86" s="83"/>
      <c r="K86" s="143"/>
      <c r="L86" s="83">
        <f t="shared" ref="L86:L102" si="51">VLOOKUP(C86,TravelIncrease,2,0)</f>
        <v>0</v>
      </c>
      <c r="M86" s="14"/>
      <c r="N86" s="962">
        <f>E86*K86</f>
        <v>0</v>
      </c>
      <c r="O86" s="953"/>
      <c r="P86" s="962">
        <f>F86*K86*L86</f>
        <v>0</v>
      </c>
      <c r="Q86" s="953"/>
      <c r="R86" s="962">
        <f>G86*K86*(L86^2)</f>
        <v>0</v>
      </c>
      <c r="S86" s="953"/>
      <c r="T86" s="962">
        <f>H86*K86*(L86^3)</f>
        <v>0</v>
      </c>
      <c r="U86" s="953"/>
      <c r="V86" s="962">
        <f>I86*K86*(L86^4)</f>
        <v>0</v>
      </c>
      <c r="W86" s="953"/>
      <c r="X86" s="43">
        <f t="shared" ref="X86:X102" si="52">SUM(N86+P86+R86+T86+V86)</f>
        <v>0</v>
      </c>
      <c r="Y86" s="15"/>
      <c r="Z86" s="26"/>
      <c r="AC86" s="39"/>
      <c r="AD86" s="39"/>
    </row>
    <row r="87" spans="1:30" s="12" customFormat="1" ht="15" customHeight="1">
      <c r="A87" s="25"/>
      <c r="B87" s="25"/>
      <c r="C87" s="82" t="s">
        <v>68</v>
      </c>
      <c r="D87" s="40"/>
      <c r="E87" s="83"/>
      <c r="F87" s="83"/>
      <c r="G87" s="83"/>
      <c r="H87" s="83"/>
      <c r="I87" s="83"/>
      <c r="J87" s="83"/>
      <c r="K87" s="143"/>
      <c r="L87" s="83">
        <f t="shared" si="51"/>
        <v>0</v>
      </c>
      <c r="M87" s="14"/>
      <c r="N87" s="962">
        <f t="shared" ref="N87:N102" si="53">E87*K87</f>
        <v>0</v>
      </c>
      <c r="O87" s="953"/>
      <c r="P87" s="962">
        <f>F87*K87*L87</f>
        <v>0</v>
      </c>
      <c r="Q87" s="953"/>
      <c r="R87" s="962">
        <f>G87*K87*(L87^2)</f>
        <v>0</v>
      </c>
      <c r="S87" s="953"/>
      <c r="T87" s="962">
        <f>H87*K87*(L87^3)</f>
        <v>0</v>
      </c>
      <c r="U87" s="953"/>
      <c r="V87" s="962">
        <f>I87*K87*(L87^4)</f>
        <v>0</v>
      </c>
      <c r="W87" s="953"/>
      <c r="X87" s="43">
        <f t="shared" si="52"/>
        <v>0</v>
      </c>
      <c r="Y87" s="15"/>
      <c r="Z87" s="26"/>
      <c r="AC87" s="39"/>
      <c r="AD87" s="39"/>
    </row>
    <row r="88" spans="1:30" s="12" customFormat="1" ht="15" customHeight="1">
      <c r="A88" s="25"/>
      <c r="B88" s="25"/>
      <c r="C88" s="82" t="s">
        <v>68</v>
      </c>
      <c r="D88" s="40"/>
      <c r="E88" s="83"/>
      <c r="F88" s="83"/>
      <c r="G88" s="83"/>
      <c r="H88" s="83"/>
      <c r="I88" s="83"/>
      <c r="J88" s="83"/>
      <c r="K88" s="143"/>
      <c r="L88" s="83">
        <f t="shared" si="51"/>
        <v>0</v>
      </c>
      <c r="M88" s="14"/>
      <c r="N88" s="962">
        <f t="shared" si="53"/>
        <v>0</v>
      </c>
      <c r="O88" s="953"/>
      <c r="P88" s="962">
        <f t="shared" ref="P88:P102" si="54">F88*K88*L88</f>
        <v>0</v>
      </c>
      <c r="Q88" s="953"/>
      <c r="R88" s="962">
        <f t="shared" ref="R88:R102" si="55">G88*K88*(L88^2)</f>
        <v>0</v>
      </c>
      <c r="S88" s="953"/>
      <c r="T88" s="962">
        <f t="shared" ref="T88:T102" si="56">H88*K88*(L88^3)</f>
        <v>0</v>
      </c>
      <c r="U88" s="953"/>
      <c r="V88" s="962">
        <f t="shared" ref="V88:V102" si="57">I88*K88*(L88^4)</f>
        <v>0</v>
      </c>
      <c r="W88" s="953"/>
      <c r="X88" s="43">
        <f t="shared" si="52"/>
        <v>0</v>
      </c>
      <c r="Y88" s="15"/>
      <c r="Z88" s="26"/>
    </row>
    <row r="89" spans="1:30" s="12" customFormat="1" ht="15" customHeight="1">
      <c r="A89" s="25"/>
      <c r="B89" s="25"/>
      <c r="C89" s="82" t="s">
        <v>68</v>
      </c>
      <c r="D89" s="40"/>
      <c r="E89" s="83"/>
      <c r="F89" s="83"/>
      <c r="G89" s="83"/>
      <c r="H89" s="83"/>
      <c r="I89" s="83"/>
      <c r="J89" s="83"/>
      <c r="K89" s="143"/>
      <c r="L89" s="83">
        <f t="shared" si="51"/>
        <v>0</v>
      </c>
      <c r="M89" s="14"/>
      <c r="N89" s="962">
        <f t="shared" si="53"/>
        <v>0</v>
      </c>
      <c r="O89" s="953"/>
      <c r="P89" s="962">
        <f t="shared" si="54"/>
        <v>0</v>
      </c>
      <c r="Q89" s="953"/>
      <c r="R89" s="962">
        <f t="shared" si="55"/>
        <v>0</v>
      </c>
      <c r="S89" s="953"/>
      <c r="T89" s="962">
        <f t="shared" si="56"/>
        <v>0</v>
      </c>
      <c r="U89" s="953"/>
      <c r="V89" s="962">
        <f t="shared" si="57"/>
        <v>0</v>
      </c>
      <c r="W89" s="953"/>
      <c r="X89" s="43">
        <f t="shared" si="52"/>
        <v>0</v>
      </c>
      <c r="Y89" s="15"/>
      <c r="Z89" s="26"/>
    </row>
    <row r="90" spans="1:30" s="12" customFormat="1" ht="15" customHeight="1">
      <c r="A90" s="25"/>
      <c r="B90" s="25"/>
      <c r="C90" s="82" t="s">
        <v>68</v>
      </c>
      <c r="D90" s="40"/>
      <c r="E90" s="83"/>
      <c r="F90" s="83"/>
      <c r="G90" s="83"/>
      <c r="H90" s="83"/>
      <c r="I90" s="83"/>
      <c r="J90" s="83"/>
      <c r="K90" s="143"/>
      <c r="L90" s="83">
        <f t="shared" si="51"/>
        <v>0</v>
      </c>
      <c r="M90" s="14"/>
      <c r="N90" s="962">
        <f t="shared" si="53"/>
        <v>0</v>
      </c>
      <c r="O90" s="953"/>
      <c r="P90" s="962">
        <f t="shared" si="54"/>
        <v>0</v>
      </c>
      <c r="Q90" s="953"/>
      <c r="R90" s="962">
        <f t="shared" si="55"/>
        <v>0</v>
      </c>
      <c r="S90" s="953"/>
      <c r="T90" s="962">
        <f t="shared" si="56"/>
        <v>0</v>
      </c>
      <c r="U90" s="953"/>
      <c r="V90" s="962">
        <f t="shared" si="57"/>
        <v>0</v>
      </c>
      <c r="W90" s="953"/>
      <c r="X90" s="43">
        <f t="shared" si="52"/>
        <v>0</v>
      </c>
      <c r="Y90" s="15"/>
      <c r="Z90" s="26"/>
    </row>
    <row r="91" spans="1:30" s="12" customFormat="1" ht="15" customHeight="1">
      <c r="A91" s="25"/>
      <c r="B91" s="25"/>
      <c r="C91" s="82" t="s">
        <v>68</v>
      </c>
      <c r="D91" s="40"/>
      <c r="E91" s="83"/>
      <c r="F91" s="83"/>
      <c r="G91" s="83"/>
      <c r="H91" s="83"/>
      <c r="I91" s="83"/>
      <c r="J91" s="83"/>
      <c r="K91" s="143"/>
      <c r="L91" s="83">
        <f t="shared" si="51"/>
        <v>0</v>
      </c>
      <c r="M91" s="14"/>
      <c r="N91" s="962">
        <f t="shared" si="53"/>
        <v>0</v>
      </c>
      <c r="O91" s="953"/>
      <c r="P91" s="962">
        <f t="shared" si="54"/>
        <v>0</v>
      </c>
      <c r="Q91" s="953"/>
      <c r="R91" s="962">
        <f t="shared" si="55"/>
        <v>0</v>
      </c>
      <c r="S91" s="953"/>
      <c r="T91" s="962">
        <f t="shared" si="56"/>
        <v>0</v>
      </c>
      <c r="U91" s="953"/>
      <c r="V91" s="962">
        <f t="shared" si="57"/>
        <v>0</v>
      </c>
      <c r="W91" s="953"/>
      <c r="X91" s="43">
        <f t="shared" si="52"/>
        <v>0</v>
      </c>
      <c r="Y91" s="15"/>
      <c r="Z91" s="26"/>
    </row>
    <row r="92" spans="1:30" s="12" customFormat="1" ht="15" customHeight="1">
      <c r="A92" s="25"/>
      <c r="B92" s="25"/>
      <c r="C92" s="82" t="s">
        <v>68</v>
      </c>
      <c r="D92" s="40"/>
      <c r="E92" s="83"/>
      <c r="F92" s="83"/>
      <c r="G92" s="83"/>
      <c r="H92" s="83"/>
      <c r="I92" s="83"/>
      <c r="J92" s="83"/>
      <c r="K92" s="136"/>
      <c r="L92" s="83">
        <f t="shared" si="51"/>
        <v>0</v>
      </c>
      <c r="M92" s="14"/>
      <c r="N92" s="962">
        <f t="shared" si="53"/>
        <v>0</v>
      </c>
      <c r="O92" s="953"/>
      <c r="P92" s="962">
        <f t="shared" si="54"/>
        <v>0</v>
      </c>
      <c r="Q92" s="953"/>
      <c r="R92" s="962">
        <f t="shared" si="55"/>
        <v>0</v>
      </c>
      <c r="S92" s="953"/>
      <c r="T92" s="962">
        <f t="shared" si="56"/>
        <v>0</v>
      </c>
      <c r="U92" s="953"/>
      <c r="V92" s="962">
        <f t="shared" si="57"/>
        <v>0</v>
      </c>
      <c r="W92" s="953"/>
      <c r="X92" s="43">
        <f t="shared" si="52"/>
        <v>0</v>
      </c>
      <c r="Y92" s="15"/>
      <c r="Z92" s="26"/>
      <c r="AC92" s="39"/>
    </row>
    <row r="93" spans="1:30" s="12" customFormat="1" ht="15" customHeight="1">
      <c r="A93" s="25"/>
      <c r="B93" s="25"/>
      <c r="C93" s="82" t="s">
        <v>68</v>
      </c>
      <c r="D93" s="40"/>
      <c r="E93" s="83"/>
      <c r="F93" s="83"/>
      <c r="G93" s="83"/>
      <c r="H93" s="83"/>
      <c r="I93" s="83"/>
      <c r="J93" s="83"/>
      <c r="K93" s="143"/>
      <c r="L93" s="83">
        <f t="shared" si="51"/>
        <v>0</v>
      </c>
      <c r="M93" s="14"/>
      <c r="N93" s="962">
        <f t="shared" si="53"/>
        <v>0</v>
      </c>
      <c r="O93" s="953"/>
      <c r="P93" s="962">
        <f t="shared" si="54"/>
        <v>0</v>
      </c>
      <c r="Q93" s="953"/>
      <c r="R93" s="962">
        <f t="shared" si="55"/>
        <v>0</v>
      </c>
      <c r="S93" s="953"/>
      <c r="T93" s="962">
        <f t="shared" si="56"/>
        <v>0</v>
      </c>
      <c r="U93" s="953"/>
      <c r="V93" s="962">
        <f t="shared" si="57"/>
        <v>0</v>
      </c>
      <c r="W93" s="953"/>
      <c r="X93" s="43">
        <f t="shared" si="52"/>
        <v>0</v>
      </c>
      <c r="Y93" s="15"/>
      <c r="Z93" s="26"/>
      <c r="AC93" s="39"/>
    </row>
    <row r="94" spans="1:30" s="12" customFormat="1" ht="15" customHeight="1">
      <c r="A94" s="25"/>
      <c r="B94" s="25"/>
      <c r="C94" s="82" t="s">
        <v>68</v>
      </c>
      <c r="D94" s="40"/>
      <c r="E94" s="83"/>
      <c r="F94" s="83"/>
      <c r="G94" s="83"/>
      <c r="H94" s="83"/>
      <c r="I94" s="83"/>
      <c r="J94" s="83"/>
      <c r="K94" s="143"/>
      <c r="L94" s="83">
        <f t="shared" si="51"/>
        <v>0</v>
      </c>
      <c r="M94" s="14"/>
      <c r="N94" s="962">
        <f t="shared" si="53"/>
        <v>0</v>
      </c>
      <c r="O94" s="953"/>
      <c r="P94" s="962">
        <f t="shared" si="54"/>
        <v>0</v>
      </c>
      <c r="Q94" s="953"/>
      <c r="R94" s="962">
        <f t="shared" si="55"/>
        <v>0</v>
      </c>
      <c r="S94" s="953"/>
      <c r="T94" s="962">
        <f t="shared" si="56"/>
        <v>0</v>
      </c>
      <c r="U94" s="953"/>
      <c r="V94" s="962">
        <f t="shared" si="57"/>
        <v>0</v>
      </c>
      <c r="W94" s="953"/>
      <c r="X94" s="43">
        <f t="shared" si="52"/>
        <v>0</v>
      </c>
      <c r="Y94" s="15"/>
      <c r="Z94" s="26"/>
      <c r="AC94" s="39"/>
    </row>
    <row r="95" spans="1:30" s="12" customFormat="1" ht="15" customHeight="1">
      <c r="A95" s="25"/>
      <c r="B95" s="25"/>
      <c r="C95" s="82" t="s">
        <v>68</v>
      </c>
      <c r="D95" s="40"/>
      <c r="E95" s="83"/>
      <c r="F95" s="83"/>
      <c r="G95" s="83"/>
      <c r="H95" s="83"/>
      <c r="I95" s="83"/>
      <c r="J95" s="83"/>
      <c r="K95" s="143"/>
      <c r="L95" s="83">
        <f t="shared" si="51"/>
        <v>0</v>
      </c>
      <c r="M95" s="14"/>
      <c r="N95" s="962">
        <f t="shared" si="53"/>
        <v>0</v>
      </c>
      <c r="O95" s="953"/>
      <c r="P95" s="962">
        <f t="shared" si="54"/>
        <v>0</v>
      </c>
      <c r="Q95" s="953"/>
      <c r="R95" s="962">
        <f t="shared" si="55"/>
        <v>0</v>
      </c>
      <c r="S95" s="953"/>
      <c r="T95" s="962">
        <f t="shared" si="56"/>
        <v>0</v>
      </c>
      <c r="U95" s="953"/>
      <c r="V95" s="962">
        <f t="shared" si="57"/>
        <v>0</v>
      </c>
      <c r="W95" s="953"/>
      <c r="X95" s="43">
        <f t="shared" si="52"/>
        <v>0</v>
      </c>
      <c r="Y95" s="15"/>
      <c r="Z95" s="26"/>
      <c r="AC95" s="39"/>
    </row>
    <row r="96" spans="1:30" s="12" customFormat="1" ht="15" customHeight="1">
      <c r="A96" s="25"/>
      <c r="B96" s="25"/>
      <c r="C96" s="82" t="s">
        <v>68</v>
      </c>
      <c r="D96" s="40"/>
      <c r="E96" s="83"/>
      <c r="F96" s="83"/>
      <c r="G96" s="83"/>
      <c r="H96" s="83"/>
      <c r="I96" s="83"/>
      <c r="J96" s="83"/>
      <c r="K96" s="143"/>
      <c r="L96" s="83">
        <f t="shared" si="51"/>
        <v>0</v>
      </c>
      <c r="M96" s="14"/>
      <c r="N96" s="962">
        <f t="shared" si="53"/>
        <v>0</v>
      </c>
      <c r="O96" s="953"/>
      <c r="P96" s="962">
        <f t="shared" si="54"/>
        <v>0</v>
      </c>
      <c r="Q96" s="953"/>
      <c r="R96" s="962">
        <f t="shared" si="55"/>
        <v>0</v>
      </c>
      <c r="S96" s="953"/>
      <c r="T96" s="962">
        <f t="shared" si="56"/>
        <v>0</v>
      </c>
      <c r="U96" s="953"/>
      <c r="V96" s="962">
        <f t="shared" si="57"/>
        <v>0</v>
      </c>
      <c r="W96" s="953"/>
      <c r="X96" s="43">
        <f t="shared" si="52"/>
        <v>0</v>
      </c>
      <c r="Y96" s="15"/>
      <c r="Z96" s="26"/>
      <c r="AC96" s="39"/>
    </row>
    <row r="97" spans="1:29" s="12" customFormat="1" ht="15" customHeight="1">
      <c r="A97" s="25"/>
      <c r="B97" s="25"/>
      <c r="C97" s="82" t="s">
        <v>68</v>
      </c>
      <c r="D97" s="40"/>
      <c r="E97" s="83"/>
      <c r="F97" s="83"/>
      <c r="G97" s="83"/>
      <c r="H97" s="83"/>
      <c r="I97" s="83"/>
      <c r="J97" s="83"/>
      <c r="K97" s="143"/>
      <c r="L97" s="83">
        <f>VLOOKUP(C97,TravelIncrease,2,0)</f>
        <v>0</v>
      </c>
      <c r="M97" s="14"/>
      <c r="N97" s="962">
        <f>E97*K97</f>
        <v>0</v>
      </c>
      <c r="O97" s="953"/>
      <c r="P97" s="962">
        <f>F97*K97*L97</f>
        <v>0</v>
      </c>
      <c r="Q97" s="953"/>
      <c r="R97" s="962">
        <f>G97*K97*(L97^2)</f>
        <v>0</v>
      </c>
      <c r="S97" s="953"/>
      <c r="T97" s="962">
        <f>H97*K97*(L97^3)</f>
        <v>0</v>
      </c>
      <c r="U97" s="953"/>
      <c r="V97" s="962">
        <f>I97*K97*(L97^4)</f>
        <v>0</v>
      </c>
      <c r="W97" s="953"/>
      <c r="X97" s="43">
        <f>SUM(N97+P97+R97+T97+V97)</f>
        <v>0</v>
      </c>
      <c r="Y97" s="15"/>
      <c r="Z97" s="26"/>
      <c r="AC97" s="39"/>
    </row>
    <row r="98" spans="1:29" s="12" customFormat="1" ht="15" customHeight="1">
      <c r="A98" s="25"/>
      <c r="B98" s="25"/>
      <c r="C98" s="82" t="s">
        <v>68</v>
      </c>
      <c r="D98" s="40"/>
      <c r="E98" s="83"/>
      <c r="F98" s="83"/>
      <c r="G98" s="83"/>
      <c r="H98" s="83"/>
      <c r="I98" s="83"/>
      <c r="J98" s="83"/>
      <c r="K98" s="143"/>
      <c r="L98" s="83">
        <f>VLOOKUP(C98,TravelIncrease,2,0)</f>
        <v>0</v>
      </c>
      <c r="M98" s="14"/>
      <c r="N98" s="962">
        <f>E98*K98</f>
        <v>0</v>
      </c>
      <c r="O98" s="953"/>
      <c r="P98" s="962">
        <f>F98*K98*L98</f>
        <v>0</v>
      </c>
      <c r="Q98" s="953"/>
      <c r="R98" s="962">
        <f>G98*K98*(L98^2)</f>
        <v>0</v>
      </c>
      <c r="S98" s="953"/>
      <c r="T98" s="962">
        <f>H98*K98*(L98^3)</f>
        <v>0</v>
      </c>
      <c r="U98" s="953"/>
      <c r="V98" s="962">
        <f>I98*K98*(L98^4)</f>
        <v>0</v>
      </c>
      <c r="W98" s="953"/>
      <c r="X98" s="43">
        <f>SUM(N98+P98+R98+T98+V98)</f>
        <v>0</v>
      </c>
      <c r="Y98" s="15"/>
      <c r="Z98" s="26"/>
      <c r="AC98" s="39"/>
    </row>
    <row r="99" spans="1:29" s="12" customFormat="1" ht="15" customHeight="1">
      <c r="A99" s="25"/>
      <c r="B99" s="25"/>
      <c r="C99" s="82" t="s">
        <v>68</v>
      </c>
      <c r="D99" s="40"/>
      <c r="E99" s="83"/>
      <c r="F99" s="83"/>
      <c r="G99" s="83"/>
      <c r="H99" s="83"/>
      <c r="I99" s="83"/>
      <c r="J99" s="83"/>
      <c r="K99" s="143"/>
      <c r="L99" s="83">
        <f>VLOOKUP(C99,TravelIncrease,2,0)</f>
        <v>0</v>
      </c>
      <c r="M99" s="14"/>
      <c r="N99" s="962">
        <f>E99*K99</f>
        <v>0</v>
      </c>
      <c r="O99" s="953"/>
      <c r="P99" s="962">
        <f>F99*K99*L99</f>
        <v>0</v>
      </c>
      <c r="Q99" s="953"/>
      <c r="R99" s="962">
        <f>G99*K99*(L99^2)</f>
        <v>0</v>
      </c>
      <c r="S99" s="953"/>
      <c r="T99" s="962">
        <f>H99*K99*(L99^3)</f>
        <v>0</v>
      </c>
      <c r="U99" s="953"/>
      <c r="V99" s="962">
        <f>I99*K99*(L99^4)</f>
        <v>0</v>
      </c>
      <c r="W99" s="953"/>
      <c r="X99" s="43">
        <f>SUM(N99+P99+R99+T99+V99)</f>
        <v>0</v>
      </c>
      <c r="Y99" s="15"/>
      <c r="Z99" s="26"/>
      <c r="AC99" s="39"/>
    </row>
    <row r="100" spans="1:29" s="12" customFormat="1" ht="15" customHeight="1">
      <c r="A100" s="25"/>
      <c r="B100" s="25"/>
      <c r="C100" s="82" t="s">
        <v>68</v>
      </c>
      <c r="D100" s="40"/>
      <c r="E100" s="83"/>
      <c r="F100" s="83"/>
      <c r="G100" s="83"/>
      <c r="H100" s="83"/>
      <c r="I100" s="83"/>
      <c r="J100" s="83"/>
      <c r="K100" s="143"/>
      <c r="L100" s="83">
        <f t="shared" si="51"/>
        <v>0</v>
      </c>
      <c r="M100" s="14"/>
      <c r="N100" s="962">
        <f t="shared" si="53"/>
        <v>0</v>
      </c>
      <c r="O100" s="953"/>
      <c r="P100" s="962">
        <f t="shared" si="54"/>
        <v>0</v>
      </c>
      <c r="Q100" s="953"/>
      <c r="R100" s="962">
        <f t="shared" si="55"/>
        <v>0</v>
      </c>
      <c r="S100" s="953"/>
      <c r="T100" s="962">
        <f t="shared" si="56"/>
        <v>0</v>
      </c>
      <c r="U100" s="953"/>
      <c r="V100" s="962">
        <f t="shared" si="57"/>
        <v>0</v>
      </c>
      <c r="W100" s="953"/>
      <c r="X100" s="43">
        <f t="shared" si="52"/>
        <v>0</v>
      </c>
      <c r="Y100" s="15"/>
      <c r="Z100" s="26"/>
      <c r="AC100" s="39"/>
    </row>
    <row r="101" spans="1:29" s="12" customFormat="1" ht="15" customHeight="1">
      <c r="A101" s="25"/>
      <c r="B101" s="25"/>
      <c r="C101" s="82" t="s">
        <v>68</v>
      </c>
      <c r="D101" s="40"/>
      <c r="E101" s="83"/>
      <c r="F101" s="83"/>
      <c r="G101" s="83"/>
      <c r="H101" s="83"/>
      <c r="I101" s="83"/>
      <c r="J101" s="83"/>
      <c r="K101" s="143"/>
      <c r="L101" s="83">
        <f>VLOOKUP(C101,TravelIncrease,2,0)</f>
        <v>0</v>
      </c>
      <c r="M101" s="14"/>
      <c r="N101" s="962">
        <f>E101*K101</f>
        <v>0</v>
      </c>
      <c r="O101" s="953"/>
      <c r="P101" s="962">
        <f>F101*K101*L101</f>
        <v>0</v>
      </c>
      <c r="Q101" s="953"/>
      <c r="R101" s="962">
        <f>G101*K101*(L101^2)</f>
        <v>0</v>
      </c>
      <c r="S101" s="953"/>
      <c r="T101" s="962">
        <f>H101*K101*(L101^3)</f>
        <v>0</v>
      </c>
      <c r="U101" s="953"/>
      <c r="V101" s="962">
        <f>I101*K101*(L101^4)</f>
        <v>0</v>
      </c>
      <c r="W101" s="953"/>
      <c r="X101" s="43">
        <f>SUM(N101+P101+R101+T101+V101)</f>
        <v>0</v>
      </c>
      <c r="Y101" s="15"/>
      <c r="Z101" s="26"/>
      <c r="AC101" s="39"/>
    </row>
    <row r="102" spans="1:29" s="12" customFormat="1" ht="15" customHeight="1">
      <c r="A102" s="25"/>
      <c r="B102" s="25"/>
      <c r="C102" s="82" t="s">
        <v>68</v>
      </c>
      <c r="D102" s="40"/>
      <c r="E102" s="83"/>
      <c r="F102" s="83"/>
      <c r="G102" s="83"/>
      <c r="H102" s="83"/>
      <c r="I102" s="83"/>
      <c r="J102" s="83"/>
      <c r="K102" s="143"/>
      <c r="L102" s="83">
        <f t="shared" si="51"/>
        <v>0</v>
      </c>
      <c r="M102" s="14"/>
      <c r="N102" s="962">
        <f t="shared" si="53"/>
        <v>0</v>
      </c>
      <c r="O102" s="953"/>
      <c r="P102" s="962">
        <f t="shared" si="54"/>
        <v>0</v>
      </c>
      <c r="Q102" s="953"/>
      <c r="R102" s="962">
        <f t="shared" si="55"/>
        <v>0</v>
      </c>
      <c r="S102" s="953"/>
      <c r="T102" s="962">
        <f t="shared" si="56"/>
        <v>0</v>
      </c>
      <c r="U102" s="953"/>
      <c r="V102" s="962">
        <f t="shared" si="57"/>
        <v>0</v>
      </c>
      <c r="W102" s="953"/>
      <c r="X102" s="43">
        <f t="shared" si="52"/>
        <v>0</v>
      </c>
      <c r="Y102" s="15"/>
      <c r="Z102" s="26"/>
      <c r="AC102" s="39"/>
    </row>
    <row r="103" spans="1:29" s="12" customFormat="1" ht="15" customHeight="1">
      <c r="A103" s="25"/>
      <c r="B103" s="25"/>
      <c r="C103" s="56"/>
      <c r="D103" s="52"/>
      <c r="E103" s="14"/>
      <c r="F103" s="14"/>
      <c r="G103" s="14"/>
      <c r="H103" s="14"/>
      <c r="I103" s="14"/>
      <c r="J103" s="981" t="s">
        <v>528</v>
      </c>
      <c r="K103" s="980"/>
      <c r="L103" s="980"/>
      <c r="M103" s="980"/>
      <c r="N103" s="960">
        <f>SUM(N86:N102)</f>
        <v>0</v>
      </c>
      <c r="O103" s="961"/>
      <c r="P103" s="960">
        <f>SUM(P86:P102)</f>
        <v>0</v>
      </c>
      <c r="Q103" s="961"/>
      <c r="R103" s="960">
        <f>SUM(R86:R102)</f>
        <v>0</v>
      </c>
      <c r="S103" s="961"/>
      <c r="T103" s="960">
        <f>SUM(T86:T102)</f>
        <v>0</v>
      </c>
      <c r="U103" s="961"/>
      <c r="V103" s="960">
        <f>SUM(V86:V102)</f>
        <v>0</v>
      </c>
      <c r="W103" s="961"/>
      <c r="X103" s="733">
        <f>SUM(X86:X102)</f>
        <v>0</v>
      </c>
      <c r="Y103" s="15"/>
      <c r="Z103" s="203">
        <f>SUM(N103+P103+R103+T103+V103)</f>
        <v>0</v>
      </c>
      <c r="AC103" s="39"/>
    </row>
    <row r="104" spans="1:29" s="12" customFormat="1" ht="14.25" customHeight="1">
      <c r="A104" s="25"/>
      <c r="B104" s="25"/>
      <c r="C104" s="56"/>
      <c r="D104" s="52"/>
      <c r="E104" s="984" t="s">
        <v>588</v>
      </c>
      <c r="F104" s="984"/>
      <c r="G104" s="984"/>
      <c r="H104" s="984"/>
      <c r="I104" s="984"/>
      <c r="J104" s="57"/>
      <c r="K104" s="57"/>
      <c r="L104" s="1083" t="s">
        <v>4</v>
      </c>
      <c r="M104" s="196"/>
      <c r="N104" s="156"/>
      <c r="O104" s="157"/>
      <c r="P104" s="156"/>
      <c r="Q104" s="157"/>
      <c r="R104" s="156"/>
      <c r="S104" s="157"/>
      <c r="T104" s="156"/>
      <c r="U104" s="157"/>
      <c r="V104" s="156"/>
      <c r="W104" s="157"/>
      <c r="X104" s="190"/>
      <c r="Y104" s="15"/>
      <c r="Z104" s="138"/>
      <c r="AC104" s="39"/>
    </row>
    <row r="105" spans="1:29" s="12" customFormat="1" ht="24.75" customHeight="1">
      <c r="A105" s="25"/>
      <c r="B105" s="25"/>
      <c r="C105" s="27" t="s">
        <v>688</v>
      </c>
      <c r="D105" s="14" t="s">
        <v>526</v>
      </c>
      <c r="E105" s="149" t="s">
        <v>691</v>
      </c>
      <c r="F105" s="149" t="s">
        <v>692</v>
      </c>
      <c r="G105" s="149" t="s">
        <v>693</v>
      </c>
      <c r="H105" s="149" t="s">
        <v>694</v>
      </c>
      <c r="I105" s="149" t="s">
        <v>695</v>
      </c>
      <c r="J105" s="83"/>
      <c r="K105" s="32" t="s">
        <v>687</v>
      </c>
      <c r="L105" s="1084"/>
      <c r="M105" s="14"/>
      <c r="N105" s="77"/>
      <c r="O105" s="81"/>
      <c r="P105" s="77"/>
      <c r="Q105" s="81"/>
      <c r="R105" s="77"/>
      <c r="S105" s="81"/>
      <c r="T105" s="77"/>
      <c r="U105" s="81"/>
      <c r="V105" s="77"/>
      <c r="W105" s="81"/>
      <c r="X105" s="62"/>
      <c r="Y105" s="15"/>
      <c r="Z105" s="26"/>
      <c r="AC105" s="39"/>
    </row>
    <row r="106" spans="1:29" ht="15" customHeight="1">
      <c r="C106" s="82" t="s">
        <v>68</v>
      </c>
      <c r="D106" s="40"/>
      <c r="E106" s="83"/>
      <c r="F106" s="83"/>
      <c r="G106" s="83"/>
      <c r="H106" s="83"/>
      <c r="I106" s="83"/>
      <c r="J106" s="83"/>
      <c r="K106" s="143"/>
      <c r="L106" s="83">
        <f t="shared" ref="L106:L111" si="58">VLOOKUP(C106,TravelIncrease,2,0)</f>
        <v>0</v>
      </c>
      <c r="M106" s="40"/>
      <c r="N106" s="962">
        <f t="shared" ref="N106:N111" si="59">E106*K106</f>
        <v>0</v>
      </c>
      <c r="O106" s="953"/>
      <c r="P106" s="962">
        <f t="shared" ref="P106:P111" si="60">F106*K106*L106</f>
        <v>0</v>
      </c>
      <c r="Q106" s="953"/>
      <c r="R106" s="962">
        <f t="shared" ref="R106:R111" si="61">G106*K106*(L106^2)</f>
        <v>0</v>
      </c>
      <c r="S106" s="953"/>
      <c r="T106" s="962">
        <f t="shared" ref="T106:T111" si="62">H106*K106*(L106^3)</f>
        <v>0</v>
      </c>
      <c r="U106" s="953"/>
      <c r="V106" s="962">
        <f t="shared" ref="V106:V111" si="63">I106*K106*(L106^4)</f>
        <v>0</v>
      </c>
      <c r="W106" s="953"/>
      <c r="X106" s="43">
        <f t="shared" ref="X106:X111" si="64">SUM(N106+P106+R106+T106+V106)</f>
        <v>0</v>
      </c>
      <c r="Y106" s="44"/>
      <c r="Z106" s="26"/>
    </row>
    <row r="107" spans="1:29" ht="15" customHeight="1">
      <c r="C107" s="82" t="s">
        <v>68</v>
      </c>
      <c r="D107" s="40"/>
      <c r="E107" s="83"/>
      <c r="F107" s="83"/>
      <c r="G107" s="83"/>
      <c r="H107" s="83"/>
      <c r="I107" s="83"/>
      <c r="J107" s="83"/>
      <c r="K107" s="143"/>
      <c r="L107" s="83">
        <f t="shared" si="58"/>
        <v>0</v>
      </c>
      <c r="M107" s="40"/>
      <c r="N107" s="962">
        <f t="shared" si="59"/>
        <v>0</v>
      </c>
      <c r="O107" s="953"/>
      <c r="P107" s="962">
        <f t="shared" si="60"/>
        <v>0</v>
      </c>
      <c r="Q107" s="953"/>
      <c r="R107" s="962">
        <f t="shared" si="61"/>
        <v>0</v>
      </c>
      <c r="S107" s="953"/>
      <c r="T107" s="962">
        <f t="shared" si="62"/>
        <v>0</v>
      </c>
      <c r="U107" s="953"/>
      <c r="V107" s="962">
        <f t="shared" si="63"/>
        <v>0</v>
      </c>
      <c r="W107" s="953"/>
      <c r="X107" s="43">
        <f t="shared" si="64"/>
        <v>0</v>
      </c>
      <c r="Y107" s="44"/>
      <c r="Z107" s="26"/>
    </row>
    <row r="108" spans="1:29" ht="15" customHeight="1">
      <c r="C108" s="82" t="s">
        <v>68</v>
      </c>
      <c r="D108" s="40"/>
      <c r="E108" s="83"/>
      <c r="F108" s="83"/>
      <c r="G108" s="83"/>
      <c r="H108" s="83"/>
      <c r="I108" s="83"/>
      <c r="J108" s="83"/>
      <c r="K108" s="143"/>
      <c r="L108" s="83">
        <f t="shared" si="58"/>
        <v>0</v>
      </c>
      <c r="M108" s="40"/>
      <c r="N108" s="962">
        <f t="shared" si="59"/>
        <v>0</v>
      </c>
      <c r="O108" s="953"/>
      <c r="P108" s="962">
        <f t="shared" si="60"/>
        <v>0</v>
      </c>
      <c r="Q108" s="953"/>
      <c r="R108" s="962">
        <f t="shared" si="61"/>
        <v>0</v>
      </c>
      <c r="S108" s="953"/>
      <c r="T108" s="962">
        <f t="shared" si="62"/>
        <v>0</v>
      </c>
      <c r="U108" s="953"/>
      <c r="V108" s="962">
        <f t="shared" si="63"/>
        <v>0</v>
      </c>
      <c r="W108" s="953"/>
      <c r="X108" s="43">
        <f t="shared" si="64"/>
        <v>0</v>
      </c>
      <c r="Y108" s="44"/>
      <c r="Z108" s="26"/>
    </row>
    <row r="109" spans="1:29" ht="15" customHeight="1">
      <c r="C109" s="82" t="s">
        <v>68</v>
      </c>
      <c r="D109" s="40"/>
      <c r="E109" s="83"/>
      <c r="F109" s="83"/>
      <c r="G109" s="83"/>
      <c r="H109" s="83"/>
      <c r="I109" s="83"/>
      <c r="J109" s="83"/>
      <c r="K109" s="143"/>
      <c r="L109" s="83">
        <f t="shared" si="58"/>
        <v>0</v>
      </c>
      <c r="M109" s="40"/>
      <c r="N109" s="962">
        <f t="shared" si="59"/>
        <v>0</v>
      </c>
      <c r="O109" s="953"/>
      <c r="P109" s="962">
        <f t="shared" si="60"/>
        <v>0</v>
      </c>
      <c r="Q109" s="953"/>
      <c r="R109" s="962">
        <f t="shared" si="61"/>
        <v>0</v>
      </c>
      <c r="S109" s="953"/>
      <c r="T109" s="962">
        <f t="shared" si="62"/>
        <v>0</v>
      </c>
      <c r="U109" s="953"/>
      <c r="V109" s="962">
        <f t="shared" si="63"/>
        <v>0</v>
      </c>
      <c r="W109" s="953"/>
      <c r="X109" s="43">
        <f t="shared" si="64"/>
        <v>0</v>
      </c>
      <c r="Y109" s="44"/>
      <c r="Z109" s="26"/>
    </row>
    <row r="110" spans="1:29" ht="15" customHeight="1">
      <c r="C110" s="82" t="s">
        <v>68</v>
      </c>
      <c r="D110" s="40"/>
      <c r="E110" s="83"/>
      <c r="F110" s="83"/>
      <c r="G110" s="83"/>
      <c r="H110" s="83"/>
      <c r="I110" s="83"/>
      <c r="J110" s="83"/>
      <c r="K110" s="143"/>
      <c r="L110" s="83">
        <f t="shared" si="58"/>
        <v>0</v>
      </c>
      <c r="M110" s="40"/>
      <c r="N110" s="962">
        <f t="shared" si="59"/>
        <v>0</v>
      </c>
      <c r="O110" s="953"/>
      <c r="P110" s="962">
        <f t="shared" si="60"/>
        <v>0</v>
      </c>
      <c r="Q110" s="953"/>
      <c r="R110" s="962">
        <f t="shared" si="61"/>
        <v>0</v>
      </c>
      <c r="S110" s="953"/>
      <c r="T110" s="962">
        <f t="shared" si="62"/>
        <v>0</v>
      </c>
      <c r="U110" s="953"/>
      <c r="V110" s="962">
        <f t="shared" si="63"/>
        <v>0</v>
      </c>
      <c r="W110" s="953"/>
      <c r="X110" s="43">
        <f t="shared" si="64"/>
        <v>0</v>
      </c>
      <c r="Y110" s="44"/>
      <c r="Z110" s="26"/>
    </row>
    <row r="111" spans="1:29" ht="15" customHeight="1">
      <c r="C111" s="82" t="s">
        <v>68</v>
      </c>
      <c r="D111" s="40"/>
      <c r="E111" s="83"/>
      <c r="F111" s="83"/>
      <c r="G111" s="83"/>
      <c r="H111" s="83"/>
      <c r="I111" s="83"/>
      <c r="J111" s="83"/>
      <c r="K111" s="143"/>
      <c r="L111" s="83">
        <f t="shared" si="58"/>
        <v>0</v>
      </c>
      <c r="M111" s="40"/>
      <c r="N111" s="962">
        <f t="shared" si="59"/>
        <v>0</v>
      </c>
      <c r="O111" s="953"/>
      <c r="P111" s="962">
        <f t="shared" si="60"/>
        <v>0</v>
      </c>
      <c r="Q111" s="953"/>
      <c r="R111" s="962">
        <f t="shared" si="61"/>
        <v>0</v>
      </c>
      <c r="S111" s="953"/>
      <c r="T111" s="962">
        <f t="shared" si="62"/>
        <v>0</v>
      </c>
      <c r="U111" s="953"/>
      <c r="V111" s="962">
        <f t="shared" si="63"/>
        <v>0</v>
      </c>
      <c r="W111" s="953"/>
      <c r="X111" s="43">
        <f t="shared" si="64"/>
        <v>0</v>
      </c>
      <c r="Y111" s="44"/>
      <c r="Z111" s="26"/>
    </row>
    <row r="112" spans="1:29" ht="15" customHeight="1">
      <c r="C112" s="56"/>
      <c r="D112" s="52"/>
      <c r="E112" s="57"/>
      <c r="F112" s="57"/>
      <c r="G112" s="57"/>
      <c r="H112" s="57"/>
      <c r="I112" s="57"/>
      <c r="J112" s="979" t="s">
        <v>527</v>
      </c>
      <c r="K112" s="980"/>
      <c r="L112" s="980"/>
      <c r="M112" s="980"/>
      <c r="N112" s="960">
        <f>SUM(N106:N111)</f>
        <v>0</v>
      </c>
      <c r="O112" s="961"/>
      <c r="P112" s="960">
        <f>SUM(P106:P111)</f>
        <v>0</v>
      </c>
      <c r="Q112" s="961"/>
      <c r="R112" s="960">
        <f>SUM(R106:R111)</f>
        <v>0</v>
      </c>
      <c r="S112" s="961"/>
      <c r="T112" s="960">
        <f>SUM(T106:T111)</f>
        <v>0</v>
      </c>
      <c r="U112" s="961"/>
      <c r="V112" s="960">
        <f>SUM(V106:V111)</f>
        <v>0</v>
      </c>
      <c r="W112" s="961"/>
      <c r="X112" s="286">
        <f>SUM(X106:X111)</f>
        <v>0</v>
      </c>
      <c r="Y112" s="44"/>
      <c r="Z112" s="203">
        <f>SUM(N112+P112+R112+T112+V112)</f>
        <v>0</v>
      </c>
    </row>
    <row r="113" spans="1:26" s="12" customFormat="1" ht="15" customHeight="1">
      <c r="A113" s="25"/>
      <c r="B113" s="25"/>
      <c r="C113" s="63"/>
      <c r="D113" s="64"/>
      <c r="E113" s="64"/>
      <c r="F113" s="64"/>
      <c r="G113" s="64"/>
      <c r="H113" s="64"/>
      <c r="I113" s="64"/>
      <c r="J113" s="64"/>
      <c r="K113" s="64"/>
      <c r="L113" s="64"/>
      <c r="M113" s="65" t="s">
        <v>207</v>
      </c>
      <c r="N113" s="958">
        <f>ROUNDUP(SUM(N103,N112),0)</f>
        <v>0</v>
      </c>
      <c r="O113" s="968"/>
      <c r="P113" s="958">
        <f>ROUNDUP(SUM(P103,P112),0)</f>
        <v>0</v>
      </c>
      <c r="Q113" s="968"/>
      <c r="R113" s="958">
        <f>ROUNDUP(SUM(R103,R112),0)</f>
        <v>0</v>
      </c>
      <c r="S113" s="968"/>
      <c r="T113" s="958">
        <f>ROUNDUP(SUM(T103,T112),0)</f>
        <v>0</v>
      </c>
      <c r="U113" s="968"/>
      <c r="V113" s="958">
        <f>ROUNDUP(SUM(V103,V112),0)</f>
        <v>0</v>
      </c>
      <c r="W113" s="968"/>
      <c r="X113" s="176">
        <f>ROUNDUP(SUM(X103,X112),0)</f>
        <v>0</v>
      </c>
      <c r="Y113" s="15"/>
      <c r="Z113" s="138">
        <f>SUM(N113+P113+R113+T113+V113)</f>
        <v>0</v>
      </c>
    </row>
    <row r="114" spans="1:26" ht="15" customHeight="1">
      <c r="A114" s="25">
        <v>3000</v>
      </c>
      <c r="B114" s="25"/>
      <c r="C114" s="973" t="s">
        <v>221</v>
      </c>
      <c r="D114" s="974"/>
      <c r="E114" s="992" t="s">
        <v>526</v>
      </c>
      <c r="F114" s="993"/>
      <c r="G114" s="993"/>
      <c r="H114" s="993"/>
      <c r="I114" s="993"/>
      <c r="J114" s="993"/>
      <c r="K114" s="993"/>
      <c r="L114" s="993"/>
      <c r="M114" s="993"/>
      <c r="N114" s="110"/>
      <c r="O114" s="168"/>
      <c r="P114" s="110"/>
      <c r="Q114" s="168"/>
      <c r="R114" s="110"/>
      <c r="S114" s="168"/>
      <c r="T114" s="110"/>
      <c r="U114" s="168"/>
      <c r="V114" s="110"/>
      <c r="W114" s="168"/>
      <c r="X114" s="169"/>
      <c r="Y114" s="44"/>
      <c r="Z114" s="26"/>
    </row>
    <row r="115" spans="1:26" ht="15" customHeight="1">
      <c r="C115" s="971" t="s">
        <v>771</v>
      </c>
      <c r="D115" s="972"/>
      <c r="E115" s="977"/>
      <c r="F115" s="978"/>
      <c r="G115" s="978"/>
      <c r="H115" s="978"/>
      <c r="I115" s="978"/>
      <c r="J115" s="978"/>
      <c r="K115" s="978"/>
      <c r="L115" s="978"/>
      <c r="M115" s="978"/>
      <c r="N115" s="962">
        <v>0</v>
      </c>
      <c r="O115" s="953"/>
      <c r="P115" s="962">
        <v>0</v>
      </c>
      <c r="Q115" s="953"/>
      <c r="R115" s="962">
        <v>0</v>
      </c>
      <c r="S115" s="953"/>
      <c r="T115" s="962">
        <v>0</v>
      </c>
      <c r="U115" s="953"/>
      <c r="V115" s="962">
        <v>0</v>
      </c>
      <c r="W115" s="953"/>
      <c r="X115" s="43">
        <f t="shared" ref="X115:X124" si="65">SUM(N115+P115+R115+T115+V115)</f>
        <v>0</v>
      </c>
      <c r="Y115" s="44"/>
      <c r="Z115" s="26"/>
    </row>
    <row r="116" spans="1:26" ht="15" customHeight="1">
      <c r="C116" s="971" t="s">
        <v>771</v>
      </c>
      <c r="D116" s="972"/>
      <c r="E116" s="977"/>
      <c r="F116" s="978"/>
      <c r="G116" s="978"/>
      <c r="H116" s="978"/>
      <c r="I116" s="978"/>
      <c r="J116" s="978"/>
      <c r="K116" s="978"/>
      <c r="L116" s="978"/>
      <c r="M116" s="978"/>
      <c r="N116" s="962">
        <v>0</v>
      </c>
      <c r="O116" s="953"/>
      <c r="P116" s="962">
        <v>0</v>
      </c>
      <c r="Q116" s="953"/>
      <c r="R116" s="962">
        <v>0</v>
      </c>
      <c r="S116" s="953"/>
      <c r="T116" s="962">
        <v>0</v>
      </c>
      <c r="U116" s="953"/>
      <c r="V116" s="962">
        <v>0</v>
      </c>
      <c r="W116" s="953"/>
      <c r="X116" s="43">
        <f t="shared" si="65"/>
        <v>0</v>
      </c>
      <c r="Y116" s="44"/>
      <c r="Z116" s="26"/>
    </row>
    <row r="117" spans="1:26" ht="15" customHeight="1">
      <c r="C117" s="971" t="s">
        <v>771</v>
      </c>
      <c r="D117" s="972"/>
      <c r="E117" s="977"/>
      <c r="F117" s="978"/>
      <c r="G117" s="978"/>
      <c r="H117" s="978"/>
      <c r="I117" s="978"/>
      <c r="J117" s="978"/>
      <c r="K117" s="978"/>
      <c r="L117" s="978"/>
      <c r="M117" s="978"/>
      <c r="N117" s="962">
        <v>0</v>
      </c>
      <c r="O117" s="953"/>
      <c r="P117" s="962">
        <v>0</v>
      </c>
      <c r="Q117" s="953"/>
      <c r="R117" s="962">
        <v>0</v>
      </c>
      <c r="S117" s="953"/>
      <c r="T117" s="962">
        <v>0</v>
      </c>
      <c r="U117" s="953"/>
      <c r="V117" s="962">
        <v>0</v>
      </c>
      <c r="W117" s="953"/>
      <c r="X117" s="43">
        <f t="shared" si="65"/>
        <v>0</v>
      </c>
      <c r="Y117" s="44"/>
      <c r="Z117" s="26"/>
    </row>
    <row r="118" spans="1:26" ht="15" customHeight="1">
      <c r="C118" s="971" t="s">
        <v>771</v>
      </c>
      <c r="D118" s="972"/>
      <c r="E118" s="977"/>
      <c r="F118" s="978"/>
      <c r="G118" s="978"/>
      <c r="H118" s="978"/>
      <c r="I118" s="978"/>
      <c r="J118" s="978"/>
      <c r="K118" s="978"/>
      <c r="L118" s="978"/>
      <c r="M118" s="978"/>
      <c r="N118" s="962">
        <v>0</v>
      </c>
      <c r="O118" s="953"/>
      <c r="P118" s="962">
        <v>0</v>
      </c>
      <c r="Q118" s="953"/>
      <c r="R118" s="962">
        <v>0</v>
      </c>
      <c r="S118" s="953"/>
      <c r="T118" s="962">
        <v>0</v>
      </c>
      <c r="U118" s="953"/>
      <c r="V118" s="962">
        <v>0</v>
      </c>
      <c r="W118" s="953"/>
      <c r="X118" s="43">
        <f t="shared" si="65"/>
        <v>0</v>
      </c>
      <c r="Y118" s="44"/>
      <c r="Z118" s="26"/>
    </row>
    <row r="119" spans="1:26" ht="15" customHeight="1">
      <c r="C119" s="971" t="s">
        <v>771</v>
      </c>
      <c r="D119" s="972"/>
      <c r="E119" s="977"/>
      <c r="F119" s="978"/>
      <c r="G119" s="978"/>
      <c r="H119" s="978"/>
      <c r="I119" s="978"/>
      <c r="J119" s="978"/>
      <c r="K119" s="978"/>
      <c r="L119" s="978"/>
      <c r="M119" s="978"/>
      <c r="N119" s="962">
        <v>0</v>
      </c>
      <c r="O119" s="953"/>
      <c r="P119" s="962">
        <v>0</v>
      </c>
      <c r="Q119" s="953"/>
      <c r="R119" s="962">
        <v>0</v>
      </c>
      <c r="S119" s="953"/>
      <c r="T119" s="962">
        <v>0</v>
      </c>
      <c r="U119" s="953"/>
      <c r="V119" s="962">
        <v>0</v>
      </c>
      <c r="W119" s="953"/>
      <c r="X119" s="43">
        <f t="shared" si="65"/>
        <v>0</v>
      </c>
      <c r="Y119" s="44"/>
      <c r="Z119" s="26"/>
    </row>
    <row r="120" spans="1:26" ht="15" customHeight="1">
      <c r="C120" s="971" t="s">
        <v>771</v>
      </c>
      <c r="D120" s="972"/>
      <c r="E120" s="977"/>
      <c r="F120" s="978"/>
      <c r="G120" s="978"/>
      <c r="H120" s="978"/>
      <c r="I120" s="978"/>
      <c r="J120" s="978"/>
      <c r="K120" s="978"/>
      <c r="L120" s="978"/>
      <c r="M120" s="978"/>
      <c r="N120" s="962">
        <v>0</v>
      </c>
      <c r="O120" s="953"/>
      <c r="P120" s="962">
        <v>0</v>
      </c>
      <c r="Q120" s="953"/>
      <c r="R120" s="962">
        <v>0</v>
      </c>
      <c r="S120" s="953"/>
      <c r="T120" s="962">
        <v>0</v>
      </c>
      <c r="U120" s="953"/>
      <c r="V120" s="962">
        <v>0</v>
      </c>
      <c r="W120" s="953"/>
      <c r="X120" s="43">
        <f t="shared" si="65"/>
        <v>0</v>
      </c>
      <c r="Y120" s="44"/>
      <c r="Z120" s="26"/>
    </row>
    <row r="121" spans="1:26" ht="15" customHeight="1">
      <c r="C121" s="971" t="s">
        <v>771</v>
      </c>
      <c r="D121" s="972"/>
      <c r="E121" s="977"/>
      <c r="F121" s="978"/>
      <c r="G121" s="978"/>
      <c r="H121" s="978"/>
      <c r="I121" s="978"/>
      <c r="J121" s="978"/>
      <c r="K121" s="978"/>
      <c r="L121" s="978"/>
      <c r="M121" s="978"/>
      <c r="N121" s="962">
        <v>0</v>
      </c>
      <c r="O121" s="953"/>
      <c r="P121" s="962">
        <v>0</v>
      </c>
      <c r="Q121" s="953"/>
      <c r="R121" s="962">
        <v>0</v>
      </c>
      <c r="S121" s="953"/>
      <c r="T121" s="962">
        <v>0</v>
      </c>
      <c r="U121" s="953"/>
      <c r="V121" s="962">
        <v>0</v>
      </c>
      <c r="W121" s="953"/>
      <c r="X121" s="43">
        <f t="shared" si="65"/>
        <v>0</v>
      </c>
      <c r="Y121" s="44"/>
      <c r="Z121" s="26"/>
    </row>
    <row r="122" spans="1:26" ht="15" customHeight="1">
      <c r="C122" s="971" t="s">
        <v>771</v>
      </c>
      <c r="D122" s="972"/>
      <c r="E122" s="977"/>
      <c r="F122" s="978"/>
      <c r="G122" s="978"/>
      <c r="H122" s="978"/>
      <c r="I122" s="978"/>
      <c r="J122" s="978"/>
      <c r="K122" s="978"/>
      <c r="L122" s="978"/>
      <c r="M122" s="978"/>
      <c r="N122" s="962">
        <v>0</v>
      </c>
      <c r="O122" s="953"/>
      <c r="P122" s="962">
        <v>0</v>
      </c>
      <c r="Q122" s="953"/>
      <c r="R122" s="962">
        <v>0</v>
      </c>
      <c r="S122" s="953"/>
      <c r="T122" s="962">
        <v>0</v>
      </c>
      <c r="U122" s="953"/>
      <c r="V122" s="962">
        <v>0</v>
      </c>
      <c r="W122" s="953"/>
      <c r="X122" s="43">
        <f t="shared" si="65"/>
        <v>0</v>
      </c>
      <c r="Y122" s="44"/>
      <c r="Z122" s="26"/>
    </row>
    <row r="123" spans="1:26" ht="15" customHeight="1">
      <c r="C123" s="971" t="s">
        <v>771</v>
      </c>
      <c r="D123" s="972"/>
      <c r="E123" s="977"/>
      <c r="F123" s="978"/>
      <c r="G123" s="978"/>
      <c r="H123" s="978"/>
      <c r="I123" s="978"/>
      <c r="J123" s="978"/>
      <c r="K123" s="978"/>
      <c r="L123" s="978"/>
      <c r="M123" s="978"/>
      <c r="N123" s="962">
        <v>0</v>
      </c>
      <c r="O123" s="953"/>
      <c r="P123" s="962">
        <v>0</v>
      </c>
      <c r="Q123" s="953"/>
      <c r="R123" s="962">
        <v>0</v>
      </c>
      <c r="S123" s="953"/>
      <c r="T123" s="962">
        <v>0</v>
      </c>
      <c r="U123" s="953"/>
      <c r="V123" s="962">
        <v>0</v>
      </c>
      <c r="W123" s="953"/>
      <c r="X123" s="43">
        <f t="shared" si="65"/>
        <v>0</v>
      </c>
      <c r="Y123" s="44"/>
      <c r="Z123" s="26"/>
    </row>
    <row r="124" spans="1:26" ht="15" customHeight="1">
      <c r="C124" s="971" t="s">
        <v>771</v>
      </c>
      <c r="D124" s="972"/>
      <c r="E124" s="977"/>
      <c r="F124" s="978"/>
      <c r="G124" s="978"/>
      <c r="H124" s="978"/>
      <c r="I124" s="978"/>
      <c r="J124" s="978"/>
      <c r="K124" s="978"/>
      <c r="L124" s="978"/>
      <c r="M124" s="978"/>
      <c r="N124" s="962">
        <v>0</v>
      </c>
      <c r="O124" s="953"/>
      <c r="P124" s="962">
        <v>0</v>
      </c>
      <c r="Q124" s="953"/>
      <c r="R124" s="962">
        <v>0</v>
      </c>
      <c r="S124" s="953"/>
      <c r="T124" s="962">
        <v>0</v>
      </c>
      <c r="U124" s="953"/>
      <c r="V124" s="962">
        <v>0</v>
      </c>
      <c r="W124" s="953"/>
      <c r="X124" s="43">
        <f t="shared" si="65"/>
        <v>0</v>
      </c>
      <c r="Y124" s="44"/>
      <c r="Z124" s="26"/>
    </row>
    <row r="125" spans="1:26" ht="15" customHeight="1">
      <c r="A125" s="969" t="s">
        <v>400</v>
      </c>
      <c r="C125" s="971"/>
      <c r="D125" s="948"/>
      <c r="E125" s="994"/>
      <c r="F125" s="994"/>
      <c r="G125" s="994"/>
      <c r="H125" s="994"/>
      <c r="I125" s="1005"/>
      <c r="J125" s="996" t="s">
        <v>604</v>
      </c>
      <c r="K125" s="1088"/>
      <c r="L125" s="1088"/>
      <c r="M125" s="961"/>
      <c r="N125" s="960">
        <f>SUM(N115:N124)</f>
        <v>0</v>
      </c>
      <c r="O125" s="961"/>
      <c r="P125" s="960">
        <f>SUM(P115:P124)</f>
        <v>0</v>
      </c>
      <c r="Q125" s="961"/>
      <c r="R125" s="960">
        <f>SUM(R115:R124)</f>
        <v>0</v>
      </c>
      <c r="S125" s="961"/>
      <c r="T125" s="960">
        <f>SUM(T115:T124)</f>
        <v>0</v>
      </c>
      <c r="U125" s="961"/>
      <c r="V125" s="960">
        <f>SUM(V115:V124)</f>
        <v>0</v>
      </c>
      <c r="W125" s="961"/>
      <c r="X125" s="286">
        <f>SUM(X115:X124)</f>
        <v>0</v>
      </c>
      <c r="Y125" s="44"/>
      <c r="Z125" s="202">
        <f>N125+P125+R125+T125+V125</f>
        <v>0</v>
      </c>
    </row>
    <row r="126" spans="1:26" s="12" customFormat="1" ht="15" customHeight="1">
      <c r="A126" s="970"/>
      <c r="B126" s="80"/>
      <c r="C126" s="1001" t="s">
        <v>77</v>
      </c>
      <c r="D126" s="948"/>
      <c r="E126" s="999"/>
      <c r="F126" s="978"/>
      <c r="G126" s="978"/>
      <c r="H126" s="978"/>
      <c r="I126" s="978"/>
      <c r="J126" s="978"/>
      <c r="K126" s="978"/>
      <c r="L126" s="978"/>
      <c r="M126" s="978"/>
      <c r="N126" s="77"/>
      <c r="O126" s="81"/>
      <c r="P126" s="59"/>
      <c r="Q126" s="81"/>
      <c r="R126" s="59"/>
      <c r="S126" s="81"/>
      <c r="T126" s="59"/>
      <c r="U126" s="81"/>
      <c r="V126" s="59"/>
      <c r="W126" s="81"/>
      <c r="X126" s="62"/>
      <c r="Y126" s="15"/>
      <c r="Z126" s="26"/>
    </row>
    <row r="127" spans="1:26" s="12" customFormat="1" ht="15" customHeight="1">
      <c r="A127" s="25"/>
      <c r="B127" s="25">
        <v>1</v>
      </c>
      <c r="C127" s="975"/>
      <c r="D127" s="976"/>
      <c r="E127" s="1000"/>
      <c r="F127" s="978"/>
      <c r="G127" s="978"/>
      <c r="H127" s="978"/>
      <c r="I127" s="978"/>
      <c r="J127" s="978"/>
      <c r="K127" s="978"/>
      <c r="L127" s="978"/>
      <c r="M127" s="978"/>
      <c r="N127" s="962">
        <v>0</v>
      </c>
      <c r="O127" s="953"/>
      <c r="P127" s="962">
        <v>0</v>
      </c>
      <c r="Q127" s="953"/>
      <c r="R127" s="962">
        <v>0</v>
      </c>
      <c r="S127" s="953"/>
      <c r="T127" s="962">
        <v>0</v>
      </c>
      <c r="U127" s="953"/>
      <c r="V127" s="962">
        <v>0</v>
      </c>
      <c r="W127" s="953"/>
      <c r="X127" s="43">
        <f>SUM(N127+P127+R127+T127+V127)</f>
        <v>0</v>
      </c>
      <c r="Y127" s="15"/>
      <c r="Z127" s="26"/>
    </row>
    <row r="128" spans="1:26" s="12" customFormat="1" ht="15" customHeight="1">
      <c r="A128" s="25"/>
      <c r="B128" s="25">
        <v>2</v>
      </c>
      <c r="C128" s="975"/>
      <c r="D128" s="976"/>
      <c r="E128" s="1000"/>
      <c r="F128" s="978"/>
      <c r="G128" s="978"/>
      <c r="H128" s="978"/>
      <c r="I128" s="978"/>
      <c r="J128" s="978"/>
      <c r="K128" s="978"/>
      <c r="L128" s="978"/>
      <c r="M128" s="978"/>
      <c r="N128" s="962">
        <v>0</v>
      </c>
      <c r="O128" s="953"/>
      <c r="P128" s="962">
        <v>0</v>
      </c>
      <c r="Q128" s="953"/>
      <c r="R128" s="962">
        <v>0</v>
      </c>
      <c r="S128" s="953"/>
      <c r="T128" s="962">
        <v>0</v>
      </c>
      <c r="U128" s="953"/>
      <c r="V128" s="962">
        <v>0</v>
      </c>
      <c r="W128" s="953"/>
      <c r="X128" s="43">
        <f>SUM(N128+P128+R128+T128+V128)</f>
        <v>0</v>
      </c>
      <c r="Y128" s="15"/>
      <c r="Z128" s="26"/>
    </row>
    <row r="129" spans="1:29" s="12" customFormat="1" ht="15" customHeight="1">
      <c r="A129" s="25"/>
      <c r="B129" s="25">
        <v>3</v>
      </c>
      <c r="C129" s="975"/>
      <c r="D129" s="976"/>
      <c r="E129" s="1000"/>
      <c r="F129" s="978"/>
      <c r="G129" s="978"/>
      <c r="H129" s="978"/>
      <c r="I129" s="978"/>
      <c r="J129" s="978"/>
      <c r="K129" s="978"/>
      <c r="L129" s="978"/>
      <c r="M129" s="978"/>
      <c r="N129" s="962">
        <v>0</v>
      </c>
      <c r="O129" s="953"/>
      <c r="P129" s="962">
        <v>0</v>
      </c>
      <c r="Q129" s="953"/>
      <c r="R129" s="962">
        <v>0</v>
      </c>
      <c r="S129" s="953"/>
      <c r="T129" s="962">
        <v>0</v>
      </c>
      <c r="U129" s="953"/>
      <c r="V129" s="962">
        <v>0</v>
      </c>
      <c r="W129" s="953"/>
      <c r="X129" s="43">
        <f>SUM(N129+P129+R129+T129+V129)</f>
        <v>0</v>
      </c>
      <c r="Y129" s="15"/>
      <c r="Z129" s="26"/>
    </row>
    <row r="130" spans="1:29" s="12" customFormat="1" ht="15" customHeight="1">
      <c r="A130" s="25"/>
      <c r="B130" s="25">
        <v>4</v>
      </c>
      <c r="C130" s="975"/>
      <c r="D130" s="976"/>
      <c r="E130" s="977"/>
      <c r="F130" s="978"/>
      <c r="G130" s="978"/>
      <c r="H130" s="978"/>
      <c r="I130" s="978"/>
      <c r="J130" s="978"/>
      <c r="K130" s="978"/>
      <c r="L130" s="978"/>
      <c r="M130" s="978"/>
      <c r="N130" s="963">
        <v>0</v>
      </c>
      <c r="O130" s="964"/>
      <c r="P130" s="963">
        <v>0</v>
      </c>
      <c r="Q130" s="964"/>
      <c r="R130" s="963">
        <v>0</v>
      </c>
      <c r="S130" s="964"/>
      <c r="T130" s="963">
        <v>0</v>
      </c>
      <c r="U130" s="964"/>
      <c r="V130" s="963">
        <v>0</v>
      </c>
      <c r="W130" s="964"/>
      <c r="X130" s="43">
        <f>SUM(N130+P130+R130+T130+V130)</f>
        <v>0</v>
      </c>
      <c r="Y130" s="15"/>
      <c r="Z130" s="26"/>
    </row>
    <row r="131" spans="1:29" s="12" customFormat="1" ht="15" customHeight="1">
      <c r="A131" s="25"/>
      <c r="B131" s="25"/>
      <c r="C131" s="1080"/>
      <c r="D131" s="1022"/>
      <c r="E131" s="1022"/>
      <c r="F131" s="1022"/>
      <c r="G131" s="1022"/>
      <c r="H131" s="1022"/>
      <c r="I131" s="1022"/>
      <c r="J131" s="1016" t="s">
        <v>608</v>
      </c>
      <c r="K131" s="1017"/>
      <c r="L131" s="1017"/>
      <c r="M131" s="1017"/>
      <c r="N131" s="960">
        <f>SUM(N127:N130)</f>
        <v>0</v>
      </c>
      <c r="O131" s="961"/>
      <c r="P131" s="960">
        <f>SUM(P127:P130)</f>
        <v>0</v>
      </c>
      <c r="Q131" s="961"/>
      <c r="R131" s="960">
        <f>SUM(R127:R130)</f>
        <v>0</v>
      </c>
      <c r="S131" s="961"/>
      <c r="T131" s="960">
        <f>SUM(T127:T130)</f>
        <v>0</v>
      </c>
      <c r="U131" s="961"/>
      <c r="V131" s="960">
        <f>SUM(V127:V130)</f>
        <v>0</v>
      </c>
      <c r="W131" s="961"/>
      <c r="X131" s="286">
        <f>SUM(X127:X130)</f>
        <v>0</v>
      </c>
      <c r="Y131" s="15"/>
      <c r="Z131" s="202">
        <f>N131+P131+R131+T131+V131</f>
        <v>0</v>
      </c>
    </row>
    <row r="132" spans="1:29" s="55" customFormat="1" ht="15" customHeight="1">
      <c r="A132" s="140"/>
      <c r="B132" s="140"/>
      <c r="C132" s="86"/>
      <c r="D132" s="87"/>
      <c r="E132" s="87"/>
      <c r="F132" s="87"/>
      <c r="G132" s="87"/>
      <c r="H132" s="87"/>
      <c r="I132" s="87"/>
      <c r="J132" s="87"/>
      <c r="K132" s="87"/>
      <c r="L132" s="87"/>
      <c r="M132" s="65" t="s">
        <v>772</v>
      </c>
      <c r="N132" s="958">
        <f>SUM(N125+N131)</f>
        <v>0</v>
      </c>
      <c r="O132" s="968"/>
      <c r="P132" s="958">
        <f>SUM(P125+P131)</f>
        <v>0</v>
      </c>
      <c r="Q132" s="968"/>
      <c r="R132" s="958">
        <f>SUM(R125+R131)</f>
        <v>0</v>
      </c>
      <c r="S132" s="968"/>
      <c r="T132" s="958">
        <f>SUM(T125+T131)</f>
        <v>0</v>
      </c>
      <c r="U132" s="968"/>
      <c r="V132" s="958">
        <f>SUM(V125+V131)</f>
        <v>0</v>
      </c>
      <c r="W132" s="968"/>
      <c r="X132" s="176">
        <f>SUM(X125+X131)</f>
        <v>0</v>
      </c>
      <c r="Y132" s="88"/>
      <c r="Z132" s="139">
        <f>SUM(N132+P132+R132+T132+V132)</f>
        <v>0</v>
      </c>
    </row>
    <row r="133" spans="1:29" ht="15" customHeight="1">
      <c r="A133" s="25">
        <v>4000</v>
      </c>
      <c r="B133" s="25"/>
      <c r="C133" s="973" t="s">
        <v>208</v>
      </c>
      <c r="D133" s="974"/>
      <c r="E133" s="992" t="s">
        <v>526</v>
      </c>
      <c r="F133" s="993"/>
      <c r="G133" s="993"/>
      <c r="H133" s="993"/>
      <c r="I133" s="993"/>
      <c r="J133" s="993"/>
      <c r="K133" s="993"/>
      <c r="L133" s="993"/>
      <c r="M133" s="993"/>
      <c r="N133" s="59"/>
      <c r="O133" s="81"/>
      <c r="P133" s="59"/>
      <c r="Q133" s="81"/>
      <c r="R133" s="59"/>
      <c r="S133" s="81"/>
      <c r="T133" s="59"/>
      <c r="U133" s="81"/>
      <c r="V133" s="59"/>
      <c r="W133" s="81"/>
      <c r="X133" s="62"/>
      <c r="Y133" s="39"/>
      <c r="Z133" s="26"/>
    </row>
    <row r="134" spans="1:29" ht="15" customHeight="1">
      <c r="C134" s="971" t="s">
        <v>69</v>
      </c>
      <c r="D134" s="972"/>
      <c r="E134" s="977"/>
      <c r="F134" s="978"/>
      <c r="G134" s="978"/>
      <c r="H134" s="978"/>
      <c r="I134" s="978"/>
      <c r="J134" s="978"/>
      <c r="K134" s="978"/>
      <c r="L134" s="978"/>
      <c r="M134" s="978"/>
      <c r="N134" s="962">
        <v>0</v>
      </c>
      <c r="O134" s="953"/>
      <c r="P134" s="962">
        <v>0</v>
      </c>
      <c r="Q134" s="953"/>
      <c r="R134" s="962">
        <v>0</v>
      </c>
      <c r="S134" s="953"/>
      <c r="T134" s="962">
        <v>0</v>
      </c>
      <c r="U134" s="953"/>
      <c r="V134" s="962">
        <v>0</v>
      </c>
      <c r="W134" s="953"/>
      <c r="X134" s="43">
        <f t="shared" ref="X134:X141" si="66">SUM(N134+P134+R134+T134+V134)</f>
        <v>0</v>
      </c>
      <c r="Y134" s="39"/>
      <c r="Z134" s="26"/>
      <c r="AC134" s="89"/>
    </row>
    <row r="135" spans="1:29" ht="15" customHeight="1">
      <c r="C135" s="971" t="s">
        <v>69</v>
      </c>
      <c r="D135" s="972"/>
      <c r="E135" s="977"/>
      <c r="F135" s="978"/>
      <c r="G135" s="978"/>
      <c r="H135" s="978"/>
      <c r="I135" s="978"/>
      <c r="J135" s="978"/>
      <c r="K135" s="978"/>
      <c r="L135" s="978"/>
      <c r="M135" s="978"/>
      <c r="N135" s="962">
        <v>0</v>
      </c>
      <c r="O135" s="953"/>
      <c r="P135" s="962">
        <v>0</v>
      </c>
      <c r="Q135" s="953"/>
      <c r="R135" s="962">
        <v>0</v>
      </c>
      <c r="S135" s="953"/>
      <c r="T135" s="962">
        <v>0</v>
      </c>
      <c r="U135" s="953"/>
      <c r="V135" s="962">
        <v>0</v>
      </c>
      <c r="W135" s="953"/>
      <c r="X135" s="43">
        <f t="shared" si="66"/>
        <v>0</v>
      </c>
      <c r="Y135" s="39"/>
      <c r="Z135" s="26"/>
      <c r="AC135" s="89"/>
    </row>
    <row r="136" spans="1:29" ht="15" customHeight="1">
      <c r="C136" s="971" t="s">
        <v>69</v>
      </c>
      <c r="D136" s="972"/>
      <c r="E136" s="977"/>
      <c r="F136" s="978"/>
      <c r="G136" s="978"/>
      <c r="H136" s="978"/>
      <c r="I136" s="978"/>
      <c r="J136" s="978"/>
      <c r="K136" s="978"/>
      <c r="L136" s="978"/>
      <c r="M136" s="978"/>
      <c r="N136" s="962">
        <v>0</v>
      </c>
      <c r="O136" s="953"/>
      <c r="P136" s="962">
        <v>0</v>
      </c>
      <c r="Q136" s="953"/>
      <c r="R136" s="962">
        <v>0</v>
      </c>
      <c r="S136" s="953"/>
      <c r="T136" s="962">
        <v>0</v>
      </c>
      <c r="U136" s="953"/>
      <c r="V136" s="962">
        <v>0</v>
      </c>
      <c r="W136" s="953"/>
      <c r="X136" s="43">
        <f t="shared" si="66"/>
        <v>0</v>
      </c>
      <c r="Y136" s="39"/>
      <c r="Z136" s="26"/>
      <c r="AC136" s="89"/>
    </row>
    <row r="137" spans="1:29" ht="15" customHeight="1">
      <c r="C137" s="971" t="s">
        <v>69</v>
      </c>
      <c r="D137" s="972"/>
      <c r="E137" s="977"/>
      <c r="F137" s="978"/>
      <c r="G137" s="978"/>
      <c r="H137" s="978"/>
      <c r="I137" s="978"/>
      <c r="J137" s="978"/>
      <c r="K137" s="978"/>
      <c r="L137" s="978"/>
      <c r="M137" s="978"/>
      <c r="N137" s="962">
        <v>0</v>
      </c>
      <c r="O137" s="953"/>
      <c r="P137" s="962">
        <v>0</v>
      </c>
      <c r="Q137" s="953"/>
      <c r="R137" s="962">
        <v>0</v>
      </c>
      <c r="S137" s="953"/>
      <c r="T137" s="962">
        <v>0</v>
      </c>
      <c r="U137" s="953"/>
      <c r="V137" s="962">
        <v>0</v>
      </c>
      <c r="W137" s="953"/>
      <c r="X137" s="43">
        <f t="shared" si="66"/>
        <v>0</v>
      </c>
      <c r="Y137" s="39"/>
      <c r="Z137" s="26"/>
      <c r="AC137" s="89"/>
    </row>
    <row r="138" spans="1:29" ht="15" customHeight="1">
      <c r="C138" s="971" t="s">
        <v>69</v>
      </c>
      <c r="D138" s="972"/>
      <c r="E138" s="977"/>
      <c r="F138" s="978"/>
      <c r="G138" s="978"/>
      <c r="H138" s="978"/>
      <c r="I138" s="978"/>
      <c r="J138" s="978"/>
      <c r="K138" s="978"/>
      <c r="L138" s="978"/>
      <c r="M138" s="978"/>
      <c r="N138" s="962">
        <v>0</v>
      </c>
      <c r="O138" s="953"/>
      <c r="P138" s="962">
        <v>0</v>
      </c>
      <c r="Q138" s="953"/>
      <c r="R138" s="962">
        <v>0</v>
      </c>
      <c r="S138" s="953"/>
      <c r="T138" s="962">
        <v>0</v>
      </c>
      <c r="U138" s="953"/>
      <c r="V138" s="962">
        <v>0</v>
      </c>
      <c r="W138" s="953"/>
      <c r="X138" s="43">
        <f t="shared" si="66"/>
        <v>0</v>
      </c>
      <c r="Y138" s="39"/>
      <c r="Z138" s="26"/>
      <c r="AC138" s="89"/>
    </row>
    <row r="139" spans="1:29" ht="15" customHeight="1">
      <c r="C139" s="971" t="s">
        <v>69</v>
      </c>
      <c r="D139" s="972"/>
      <c r="E139" s="977"/>
      <c r="F139" s="978"/>
      <c r="G139" s="978"/>
      <c r="H139" s="978"/>
      <c r="I139" s="978"/>
      <c r="J139" s="978"/>
      <c r="K139" s="978"/>
      <c r="L139" s="978"/>
      <c r="M139" s="978"/>
      <c r="N139" s="962">
        <v>0</v>
      </c>
      <c r="O139" s="953"/>
      <c r="P139" s="962">
        <v>0</v>
      </c>
      <c r="Q139" s="953"/>
      <c r="R139" s="962">
        <v>0</v>
      </c>
      <c r="S139" s="953"/>
      <c r="T139" s="962">
        <v>0</v>
      </c>
      <c r="U139" s="953"/>
      <c r="V139" s="962">
        <v>0</v>
      </c>
      <c r="W139" s="953"/>
      <c r="X139" s="43">
        <f t="shared" si="66"/>
        <v>0</v>
      </c>
      <c r="Y139" s="39"/>
      <c r="Z139" s="26"/>
      <c r="AC139" s="89"/>
    </row>
    <row r="140" spans="1:29" ht="15" customHeight="1">
      <c r="C140" s="971" t="s">
        <v>69</v>
      </c>
      <c r="D140" s="972"/>
      <c r="E140" s="977"/>
      <c r="F140" s="978"/>
      <c r="G140" s="978"/>
      <c r="H140" s="978"/>
      <c r="I140" s="978"/>
      <c r="J140" s="978"/>
      <c r="K140" s="978"/>
      <c r="L140" s="978"/>
      <c r="M140" s="978"/>
      <c r="N140" s="962">
        <v>0</v>
      </c>
      <c r="O140" s="953"/>
      <c r="P140" s="962">
        <v>0</v>
      </c>
      <c r="Q140" s="953"/>
      <c r="R140" s="962">
        <v>0</v>
      </c>
      <c r="S140" s="953"/>
      <c r="T140" s="962">
        <v>0</v>
      </c>
      <c r="U140" s="953"/>
      <c r="V140" s="962">
        <v>0</v>
      </c>
      <c r="W140" s="953"/>
      <c r="X140" s="43">
        <f t="shared" si="66"/>
        <v>0</v>
      </c>
      <c r="Y140" s="39"/>
      <c r="Z140" s="26"/>
      <c r="AC140" s="89"/>
    </row>
    <row r="141" spans="1:29" ht="15" customHeight="1">
      <c r="C141" s="971" t="s">
        <v>69</v>
      </c>
      <c r="D141" s="972"/>
      <c r="E141" s="1014"/>
      <c r="F141" s="1015"/>
      <c r="G141" s="1015"/>
      <c r="H141" s="1015"/>
      <c r="I141" s="1015"/>
      <c r="J141" s="1015"/>
      <c r="K141" s="1015"/>
      <c r="L141" s="1015"/>
      <c r="M141" s="1015"/>
      <c r="N141" s="962">
        <v>0</v>
      </c>
      <c r="O141" s="953"/>
      <c r="P141" s="962">
        <v>0</v>
      </c>
      <c r="Q141" s="953"/>
      <c r="R141" s="962">
        <v>0</v>
      </c>
      <c r="S141" s="953"/>
      <c r="T141" s="962">
        <v>0</v>
      </c>
      <c r="U141" s="953"/>
      <c r="V141" s="962">
        <v>0</v>
      </c>
      <c r="W141" s="953"/>
      <c r="X141" s="43">
        <f t="shared" si="66"/>
        <v>0</v>
      </c>
      <c r="Y141" s="39"/>
      <c r="Z141" s="26"/>
      <c r="AC141" s="89"/>
    </row>
    <row r="142" spans="1:29" s="55" customFormat="1" ht="16.5" customHeight="1">
      <c r="A142" s="140"/>
      <c r="B142" s="140"/>
      <c r="C142" s="86"/>
      <c r="D142" s="87"/>
      <c r="E142" s="87"/>
      <c r="F142" s="87"/>
      <c r="G142" s="87"/>
      <c r="H142" s="87"/>
      <c r="I142" s="87"/>
      <c r="J142" s="87"/>
      <c r="K142" s="87"/>
      <c r="L142" s="87"/>
      <c r="M142" s="65" t="s">
        <v>209</v>
      </c>
      <c r="N142" s="958">
        <f>SUM(N134:N141)</f>
        <v>0</v>
      </c>
      <c r="O142" s="968"/>
      <c r="P142" s="958">
        <f>SUM(P134:P141)</f>
        <v>0</v>
      </c>
      <c r="Q142" s="968"/>
      <c r="R142" s="958">
        <f>SUM(R134:R141)</f>
        <v>0</v>
      </c>
      <c r="S142" s="968"/>
      <c r="T142" s="958">
        <f>SUM(T134:T141)</f>
        <v>0</v>
      </c>
      <c r="U142" s="968"/>
      <c r="V142" s="958">
        <f>SUM(V134:V141)</f>
        <v>0</v>
      </c>
      <c r="W142" s="968"/>
      <c r="X142" s="176">
        <f>SUM(X134:X141)</f>
        <v>0</v>
      </c>
      <c r="Y142" s="88"/>
      <c r="Z142" s="139">
        <f>SUM(N142+P142+R142+T142+V142)</f>
        <v>0</v>
      </c>
      <c r="AC142" s="89"/>
    </row>
    <row r="143" spans="1:29" s="12" customFormat="1" ht="15" customHeight="1">
      <c r="A143" s="25">
        <v>5000</v>
      </c>
      <c r="B143" s="25"/>
      <c r="C143" s="27" t="s">
        <v>219</v>
      </c>
      <c r="D143" s="992"/>
      <c r="E143" s="974"/>
      <c r="F143" s="974"/>
      <c r="G143" s="974"/>
      <c r="H143" s="974"/>
      <c r="I143" s="974"/>
      <c r="J143" s="974"/>
      <c r="K143" s="974"/>
      <c r="L143" s="974"/>
      <c r="M143" s="1028"/>
      <c r="N143" s="110"/>
      <c r="O143" s="81"/>
      <c r="P143" s="59"/>
      <c r="Q143" s="81"/>
      <c r="R143" s="59"/>
      <c r="S143" s="81"/>
      <c r="T143" s="59"/>
      <c r="U143" s="81"/>
      <c r="V143" s="59"/>
      <c r="W143" s="81"/>
      <c r="X143" s="62"/>
      <c r="Y143" s="15"/>
      <c r="Z143" s="26"/>
      <c r="AC143" s="39"/>
    </row>
    <row r="144" spans="1:29" s="12" customFormat="1" ht="15" customHeight="1">
      <c r="A144" s="25"/>
      <c r="B144" s="25"/>
      <c r="C144" s="975"/>
      <c r="D144" s="976"/>
      <c r="E144" s="976"/>
      <c r="F144" s="976"/>
      <c r="G144" s="976"/>
      <c r="H144" s="976"/>
      <c r="I144" s="976"/>
      <c r="J144" s="976"/>
      <c r="K144" s="976"/>
      <c r="L144" s="976"/>
      <c r="M144" s="1002"/>
      <c r="N144" s="962">
        <v>0</v>
      </c>
      <c r="O144" s="1091"/>
      <c r="P144" s="962">
        <v>0</v>
      </c>
      <c r="Q144" s="1091"/>
      <c r="R144" s="962">
        <v>0</v>
      </c>
      <c r="S144" s="1091"/>
      <c r="T144" s="962">
        <v>0</v>
      </c>
      <c r="U144" s="1091"/>
      <c r="V144" s="962">
        <v>0</v>
      </c>
      <c r="W144" s="1091"/>
      <c r="X144" s="43">
        <f t="shared" ref="X144:X149" si="67">SUM(N144+P144+R144+T144+V144)</f>
        <v>0</v>
      </c>
      <c r="Y144" s="15"/>
      <c r="Z144" s="26"/>
      <c r="AC144" s="39"/>
    </row>
    <row r="145" spans="1:34" s="12" customFormat="1" ht="15" customHeight="1">
      <c r="A145" s="25"/>
      <c r="B145" s="25"/>
      <c r="C145" s="975"/>
      <c r="D145" s="976"/>
      <c r="E145" s="976"/>
      <c r="F145" s="976"/>
      <c r="G145" s="976"/>
      <c r="H145" s="976"/>
      <c r="I145" s="976"/>
      <c r="J145" s="976"/>
      <c r="K145" s="976"/>
      <c r="L145" s="976"/>
      <c r="M145" s="1002"/>
      <c r="N145" s="962">
        <v>0</v>
      </c>
      <c r="O145" s="1091"/>
      <c r="P145" s="962">
        <v>0</v>
      </c>
      <c r="Q145" s="1091"/>
      <c r="R145" s="962">
        <v>0</v>
      </c>
      <c r="S145" s="1091"/>
      <c r="T145" s="962">
        <v>0</v>
      </c>
      <c r="U145" s="1091"/>
      <c r="V145" s="962">
        <v>0</v>
      </c>
      <c r="W145" s="1091"/>
      <c r="X145" s="43">
        <f t="shared" si="67"/>
        <v>0</v>
      </c>
      <c r="Y145" s="15"/>
      <c r="Z145" s="26"/>
    </row>
    <row r="146" spans="1:34" s="12" customFormat="1" ht="15" customHeight="1">
      <c r="A146" s="25"/>
      <c r="B146" s="25"/>
      <c r="C146" s="975"/>
      <c r="D146" s="976"/>
      <c r="E146" s="976"/>
      <c r="F146" s="976"/>
      <c r="G146" s="976"/>
      <c r="H146" s="976"/>
      <c r="I146" s="976"/>
      <c r="J146" s="976"/>
      <c r="K146" s="976"/>
      <c r="L146" s="976"/>
      <c r="M146" s="1002"/>
      <c r="N146" s="962">
        <v>0</v>
      </c>
      <c r="O146" s="1091"/>
      <c r="P146" s="962">
        <v>0</v>
      </c>
      <c r="Q146" s="1091"/>
      <c r="R146" s="962">
        <v>0</v>
      </c>
      <c r="S146" s="1091"/>
      <c r="T146" s="962">
        <v>0</v>
      </c>
      <c r="U146" s="1091"/>
      <c r="V146" s="962">
        <v>0</v>
      </c>
      <c r="W146" s="1091"/>
      <c r="X146" s="43">
        <f t="shared" si="67"/>
        <v>0</v>
      </c>
      <c r="Y146" s="15"/>
      <c r="Z146" s="26"/>
    </row>
    <row r="147" spans="1:34" s="12" customFormat="1" ht="15" customHeight="1">
      <c r="A147" s="25"/>
      <c r="B147" s="25"/>
      <c r="C147" s="1036"/>
      <c r="D147" s="976"/>
      <c r="E147" s="976"/>
      <c r="F147" s="976"/>
      <c r="G147" s="976"/>
      <c r="H147" s="976"/>
      <c r="I147" s="976"/>
      <c r="J147" s="976"/>
      <c r="K147" s="976"/>
      <c r="L147" s="976"/>
      <c r="M147" s="1002"/>
      <c r="N147" s="962">
        <v>0</v>
      </c>
      <c r="O147" s="1091"/>
      <c r="P147" s="962">
        <v>0</v>
      </c>
      <c r="Q147" s="1091"/>
      <c r="R147" s="962">
        <v>0</v>
      </c>
      <c r="S147" s="1091"/>
      <c r="T147" s="962">
        <v>0</v>
      </c>
      <c r="U147" s="1091"/>
      <c r="V147" s="962">
        <v>0</v>
      </c>
      <c r="W147" s="1091"/>
      <c r="X147" s="43">
        <f t="shared" si="67"/>
        <v>0</v>
      </c>
      <c r="Y147" s="15"/>
      <c r="Z147" s="26"/>
      <c r="AC147" s="39"/>
    </row>
    <row r="148" spans="1:34" s="12" customFormat="1" ht="15" customHeight="1">
      <c r="A148" s="25"/>
      <c r="B148" s="25"/>
      <c r="C148" s="975"/>
      <c r="D148" s="976"/>
      <c r="E148" s="976"/>
      <c r="F148" s="976"/>
      <c r="G148" s="976"/>
      <c r="H148" s="976"/>
      <c r="I148" s="976"/>
      <c r="J148" s="976"/>
      <c r="K148" s="976"/>
      <c r="L148" s="976"/>
      <c r="M148" s="1002"/>
      <c r="N148" s="962">
        <v>0</v>
      </c>
      <c r="O148" s="1091"/>
      <c r="P148" s="962">
        <v>0</v>
      </c>
      <c r="Q148" s="1091"/>
      <c r="R148" s="962">
        <v>0</v>
      </c>
      <c r="S148" s="1091"/>
      <c r="T148" s="962">
        <v>0</v>
      </c>
      <c r="U148" s="1091"/>
      <c r="V148" s="962">
        <v>0</v>
      </c>
      <c r="W148" s="1091"/>
      <c r="X148" s="43">
        <f t="shared" si="67"/>
        <v>0</v>
      </c>
      <c r="Y148" s="15"/>
      <c r="Z148" s="26"/>
    </row>
    <row r="149" spans="1:34" s="12" customFormat="1" ht="15" customHeight="1">
      <c r="A149" s="25"/>
      <c r="B149" s="25"/>
      <c r="C149" s="1039"/>
      <c r="D149" s="1015"/>
      <c r="E149" s="1015"/>
      <c r="F149" s="1015"/>
      <c r="G149" s="1015"/>
      <c r="H149" s="1015"/>
      <c r="I149" s="1015"/>
      <c r="J149" s="1015"/>
      <c r="K149" s="1015"/>
      <c r="L149" s="1015"/>
      <c r="M149" s="1040"/>
      <c r="N149" s="962">
        <v>0</v>
      </c>
      <c r="O149" s="1091"/>
      <c r="P149" s="962">
        <v>0</v>
      </c>
      <c r="Q149" s="1091"/>
      <c r="R149" s="962">
        <v>0</v>
      </c>
      <c r="S149" s="1091"/>
      <c r="T149" s="962">
        <v>0</v>
      </c>
      <c r="U149" s="1091"/>
      <c r="V149" s="962">
        <v>0</v>
      </c>
      <c r="W149" s="1091"/>
      <c r="X149" s="43">
        <f t="shared" si="67"/>
        <v>0</v>
      </c>
      <c r="Y149" s="15"/>
      <c r="Z149" s="26"/>
    </row>
    <row r="150" spans="1:34" s="12" customFormat="1" ht="15" customHeight="1">
      <c r="A150" s="25"/>
      <c r="B150" s="25"/>
      <c r="C150" s="74"/>
      <c r="D150" s="75"/>
      <c r="E150" s="75"/>
      <c r="F150" s="75"/>
      <c r="G150" s="75"/>
      <c r="H150" s="75"/>
      <c r="I150" s="75"/>
      <c r="J150" s="75"/>
      <c r="K150" s="1037" t="s">
        <v>210</v>
      </c>
      <c r="L150" s="1087"/>
      <c r="M150" s="1087"/>
      <c r="N150" s="958">
        <f>SUM(N144:N149)</f>
        <v>0</v>
      </c>
      <c r="O150" s="968"/>
      <c r="P150" s="958">
        <f>SUM(P144:P149)</f>
        <v>0</v>
      </c>
      <c r="Q150" s="968"/>
      <c r="R150" s="958">
        <f>SUM(R144:R149)</f>
        <v>0</v>
      </c>
      <c r="S150" s="968"/>
      <c r="T150" s="958">
        <f>SUM(T144:T149)</f>
        <v>0</v>
      </c>
      <c r="U150" s="968"/>
      <c r="V150" s="958">
        <f>SUM(V144:V149)</f>
        <v>0</v>
      </c>
      <c r="W150" s="968"/>
      <c r="X150" s="176">
        <f>SUM(X144:X149)</f>
        <v>0</v>
      </c>
      <c r="Y150" s="15"/>
      <c r="Z150" s="138">
        <f>SUM(N150+P150+R150+T150+V150)</f>
        <v>0</v>
      </c>
    </row>
    <row r="151" spans="1:34" ht="15" customHeight="1">
      <c r="A151" s="25">
        <v>6000</v>
      </c>
      <c r="B151" s="25"/>
      <c r="C151" s="112" t="s">
        <v>220</v>
      </c>
      <c r="D151" s="45"/>
      <c r="E151" s="1020"/>
      <c r="F151" s="1020"/>
      <c r="G151" s="1020"/>
      <c r="H151" s="1020"/>
      <c r="I151" s="1020"/>
      <c r="J151" s="1019" t="s">
        <v>792</v>
      </c>
      <c r="K151" s="45"/>
      <c r="L151" s="113"/>
      <c r="M151" s="40"/>
      <c r="N151" s="90"/>
      <c r="O151" s="61"/>
      <c r="P151" s="90"/>
      <c r="Q151" s="61"/>
      <c r="R151" s="90"/>
      <c r="S151" s="61"/>
      <c r="T151" s="90"/>
      <c r="U151" s="61"/>
      <c r="V151" s="90"/>
      <c r="W151" s="61"/>
      <c r="X151" s="62"/>
      <c r="Y151" s="44"/>
      <c r="Z151" s="26"/>
    </row>
    <row r="152" spans="1:34" s="12" customFormat="1" ht="32.25" customHeight="1">
      <c r="A152" s="25"/>
      <c r="B152" s="25"/>
      <c r="C152" s="135" t="s">
        <v>514</v>
      </c>
      <c r="D152" s="181" t="s">
        <v>510</v>
      </c>
      <c r="E152" s="956"/>
      <c r="F152" s="972"/>
      <c r="G152" s="972"/>
      <c r="H152" s="972"/>
      <c r="I152" s="972"/>
      <c r="J152" s="978"/>
      <c r="K152" s="143" t="s">
        <v>697</v>
      </c>
      <c r="L152" s="136" t="s">
        <v>500</v>
      </c>
      <c r="M152" s="14"/>
      <c r="N152" s="114"/>
      <c r="O152" s="61"/>
      <c r="P152" s="114"/>
      <c r="Q152" s="61"/>
      <c r="R152" s="114"/>
      <c r="S152" s="61"/>
      <c r="T152" s="114"/>
      <c r="U152" s="61"/>
      <c r="V152" s="114"/>
      <c r="W152" s="61"/>
      <c r="X152" s="62"/>
      <c r="Y152" s="15"/>
      <c r="Z152" s="26"/>
    </row>
    <row r="153" spans="1:34" s="12" customFormat="1" ht="15" customHeight="1">
      <c r="A153" s="25"/>
      <c r="B153" s="25"/>
      <c r="C153" s="290"/>
      <c r="D153" s="181" t="s">
        <v>515</v>
      </c>
      <c r="E153" s="956"/>
      <c r="F153" s="972"/>
      <c r="G153" s="972"/>
      <c r="H153" s="972"/>
      <c r="I153" s="972"/>
      <c r="J153" s="945">
        <v>372</v>
      </c>
      <c r="K153" s="83"/>
      <c r="L153" s="195">
        <f>C153*J153*K153</f>
        <v>0</v>
      </c>
      <c r="M153" s="14"/>
      <c r="N153" s="962">
        <v>0</v>
      </c>
      <c r="O153" s="1091"/>
      <c r="P153" s="962">
        <v>0</v>
      </c>
      <c r="Q153" s="1091"/>
      <c r="R153" s="962">
        <v>0</v>
      </c>
      <c r="S153" s="1091"/>
      <c r="T153" s="962">
        <v>0</v>
      </c>
      <c r="U153" s="1091"/>
      <c r="V153" s="962">
        <v>0</v>
      </c>
      <c r="W153" s="1091"/>
      <c r="X153" s="43">
        <f>SUM(N153+P153+R153+T153+V153)</f>
        <v>0</v>
      </c>
      <c r="Y153" s="15"/>
      <c r="Z153" s="26"/>
    </row>
    <row r="154" spans="1:34" s="12" customFormat="1" ht="15" customHeight="1">
      <c r="A154" s="25"/>
      <c r="B154" s="25"/>
      <c r="C154" s="290"/>
      <c r="D154" s="181" t="s">
        <v>516</v>
      </c>
      <c r="E154" s="956"/>
      <c r="F154" s="972"/>
      <c r="G154" s="972"/>
      <c r="H154" s="972"/>
      <c r="I154" s="972"/>
      <c r="J154" s="945">
        <v>760</v>
      </c>
      <c r="K154" s="83"/>
      <c r="L154" s="195">
        <f>C154*J154*K154</f>
        <v>0</v>
      </c>
      <c r="M154" s="14"/>
      <c r="N154" s="962">
        <v>0</v>
      </c>
      <c r="O154" s="1091"/>
      <c r="P154" s="962">
        <v>0</v>
      </c>
      <c r="Q154" s="1091"/>
      <c r="R154" s="962">
        <v>0</v>
      </c>
      <c r="S154" s="1091"/>
      <c r="T154" s="962">
        <v>0</v>
      </c>
      <c r="U154" s="1091"/>
      <c r="V154" s="962">
        <v>0</v>
      </c>
      <c r="W154" s="1091"/>
      <c r="X154" s="43">
        <f>SUM(N154+P154+R154+T154+V154)</f>
        <v>0</v>
      </c>
      <c r="Y154" s="15"/>
      <c r="Z154" s="26"/>
    </row>
    <row r="155" spans="1:34" s="12" customFormat="1" ht="15" customHeight="1">
      <c r="A155" s="25"/>
      <c r="B155" s="25"/>
      <c r="C155" s="290"/>
      <c r="D155" s="1021" t="s">
        <v>572</v>
      </c>
      <c r="E155" s="1022"/>
      <c r="F155" s="1022"/>
      <c r="G155" s="1022"/>
      <c r="H155" s="1022"/>
      <c r="I155" s="1022"/>
      <c r="J155" s="1022"/>
      <c r="K155" s="1022"/>
      <c r="L155" s="1022"/>
      <c r="M155" s="1023"/>
      <c r="N155" s="962">
        <v>0</v>
      </c>
      <c r="O155" s="1091"/>
      <c r="P155" s="962">
        <v>0</v>
      </c>
      <c r="Q155" s="1091"/>
      <c r="R155" s="962">
        <v>0</v>
      </c>
      <c r="S155" s="1091"/>
      <c r="T155" s="962">
        <v>0</v>
      </c>
      <c r="U155" s="1091"/>
      <c r="V155" s="962">
        <v>0</v>
      </c>
      <c r="W155" s="1091"/>
      <c r="X155" s="43">
        <f>SUM(N155+P155+R155+T155+V155)</f>
        <v>0</v>
      </c>
      <c r="Y155" s="15"/>
      <c r="Z155" s="26"/>
    </row>
    <row r="156" spans="1:34" s="55" customFormat="1" ht="15" customHeight="1">
      <c r="A156" s="140"/>
      <c r="B156" s="140"/>
      <c r="C156" s="86"/>
      <c r="D156" s="87"/>
      <c r="E156" s="153"/>
      <c r="F156" s="153"/>
      <c r="G156" s="153"/>
      <c r="H156" s="153"/>
      <c r="I156" s="153"/>
      <c r="J156" s="153"/>
      <c r="K156" s="153"/>
      <c r="L156" s="153"/>
      <c r="M156" s="154" t="s">
        <v>211</v>
      </c>
      <c r="N156" s="958">
        <f>SUM(N153:N155)</f>
        <v>0</v>
      </c>
      <c r="O156" s="968"/>
      <c r="P156" s="958">
        <f>SUM(P153:P155)</f>
        <v>0</v>
      </c>
      <c r="Q156" s="968"/>
      <c r="R156" s="958">
        <f>SUM(R153:R155)</f>
        <v>0</v>
      </c>
      <c r="S156" s="968"/>
      <c r="T156" s="958">
        <f>SUM(T153:T155)</f>
        <v>0</v>
      </c>
      <c r="U156" s="968"/>
      <c r="V156" s="958">
        <f>SUM(V153:V155)</f>
        <v>0</v>
      </c>
      <c r="W156" s="968"/>
      <c r="X156" s="176">
        <f>SUM(X153:X155)</f>
        <v>0</v>
      </c>
      <c r="Y156" s="88"/>
      <c r="Z156" s="139">
        <f>SUM(N156+P156+R156+T156+V156)</f>
        <v>0</v>
      </c>
      <c r="AC156" s="39"/>
    </row>
    <row r="157" spans="1:34" ht="15" customHeight="1" thickBot="1">
      <c r="C157" s="82"/>
      <c r="D157" s="83"/>
      <c r="E157" s="1011"/>
      <c r="F157" s="991"/>
      <c r="G157" s="991"/>
      <c r="H157" s="991"/>
      <c r="I157" s="991"/>
      <c r="J157" s="991"/>
      <c r="K157" s="991"/>
      <c r="L157" s="991"/>
      <c r="M157" s="991"/>
      <c r="N157" s="90"/>
      <c r="O157" s="91"/>
      <c r="P157" s="90"/>
      <c r="Q157" s="91"/>
      <c r="R157" s="90"/>
      <c r="S157" s="91"/>
      <c r="T157" s="90"/>
      <c r="U157" s="91"/>
      <c r="V157" s="90"/>
      <c r="W157" s="91"/>
      <c r="X157" s="48"/>
      <c r="Y157" s="44"/>
      <c r="Z157" s="26"/>
      <c r="AC157" s="89"/>
    </row>
    <row r="158" spans="1:34" ht="15" customHeight="1">
      <c r="C158" s="92" t="s">
        <v>89</v>
      </c>
      <c r="D158" s="93"/>
      <c r="E158" s="93"/>
      <c r="F158" s="93"/>
      <c r="G158" s="93"/>
      <c r="H158" s="93"/>
      <c r="I158" s="93"/>
      <c r="J158" s="93"/>
      <c r="K158" s="93"/>
      <c r="L158" s="93"/>
      <c r="M158" s="94"/>
      <c r="N158" s="1070">
        <f>N71+N83+N113+N132+N142+N150+N156</f>
        <v>0</v>
      </c>
      <c r="O158" s="1071"/>
      <c r="P158" s="1070">
        <f>P71+P83+P113+P132+P142+P150+P156</f>
        <v>0</v>
      </c>
      <c r="Q158" s="1071"/>
      <c r="R158" s="1070">
        <f>R71+R83+R113+R132+R142+R150+R156</f>
        <v>0</v>
      </c>
      <c r="S158" s="1071"/>
      <c r="T158" s="1070">
        <f>T71+T83+T113+T132+T142+T150+T156</f>
        <v>0</v>
      </c>
      <c r="U158" s="1071"/>
      <c r="V158" s="1070">
        <f>V71+V83+V113+V132+V142+V150+V156</f>
        <v>0</v>
      </c>
      <c r="W158" s="1071"/>
      <c r="X158" s="179">
        <f>X71+X83+X113+X132+X142+X150+X156</f>
        <v>0</v>
      </c>
      <c r="Y158" s="15"/>
      <c r="Z158" s="138">
        <f>SUM(N158+P158+R158+T158+V158)</f>
        <v>0</v>
      </c>
      <c r="AB158" s="1075" t="s">
        <v>88</v>
      </c>
      <c r="AC158" s="1095"/>
      <c r="AD158" s="1095"/>
      <c r="AE158" s="1095"/>
      <c r="AF158" s="1095"/>
      <c r="AG158" s="1095"/>
      <c r="AH158" s="1096"/>
    </row>
    <row r="159" spans="1:34" ht="26.25" customHeight="1">
      <c r="A159" s="80" t="s">
        <v>401</v>
      </c>
      <c r="B159" s="80"/>
      <c r="C159" s="973" t="s">
        <v>87</v>
      </c>
      <c r="D159" s="974"/>
      <c r="E159" s="974"/>
      <c r="F159" s="974"/>
      <c r="G159" s="974"/>
      <c r="H159" s="974"/>
      <c r="I159" s="974"/>
      <c r="J159" s="974"/>
      <c r="K159" s="974"/>
      <c r="L159" s="974"/>
      <c r="M159" s="1028"/>
      <c r="N159" s="90"/>
      <c r="O159" s="104"/>
      <c r="P159" s="82"/>
      <c r="Q159" s="104"/>
      <c r="R159" s="82"/>
      <c r="S159" s="104"/>
      <c r="T159" s="82"/>
      <c r="U159" s="104"/>
      <c r="V159" s="82"/>
      <c r="W159" s="104"/>
      <c r="X159" s="105"/>
      <c r="Z159" s="105"/>
      <c r="AB159" s="692" t="s">
        <v>74</v>
      </c>
      <c r="AC159" s="693" t="s">
        <v>501</v>
      </c>
      <c r="AD159" s="693" t="s">
        <v>502</v>
      </c>
      <c r="AE159" s="693" t="s">
        <v>503</v>
      </c>
      <c r="AF159" s="693" t="s">
        <v>578</v>
      </c>
      <c r="AG159" s="694" t="s">
        <v>579</v>
      </c>
      <c r="AH159" s="677" t="s">
        <v>500</v>
      </c>
    </row>
    <row r="160" spans="1:34" ht="15" customHeight="1">
      <c r="C160" s="82" t="s">
        <v>529</v>
      </c>
      <c r="D160" s="1035">
        <f>C127</f>
        <v>0</v>
      </c>
      <c r="E160" s="1033"/>
      <c r="F160" s="1033"/>
      <c r="G160" s="1033"/>
      <c r="H160" s="1033"/>
      <c r="I160" s="1033"/>
      <c r="J160" s="1033"/>
      <c r="K160" s="1033"/>
      <c r="L160" s="1033"/>
      <c r="M160" s="1034"/>
      <c r="N160" s="962">
        <v>0</v>
      </c>
      <c r="O160" s="1091"/>
      <c r="P160" s="962">
        <v>0</v>
      </c>
      <c r="Q160" s="1091"/>
      <c r="R160" s="962">
        <v>0</v>
      </c>
      <c r="S160" s="1091"/>
      <c r="T160" s="962">
        <v>0</v>
      </c>
      <c r="U160" s="1091"/>
      <c r="V160" s="962">
        <v>0</v>
      </c>
      <c r="W160" s="1091"/>
      <c r="X160" s="43">
        <f>SUM(N160+P160+R160+T160+V160)</f>
        <v>0</v>
      </c>
      <c r="Z160" s="105"/>
      <c r="AB160" s="678">
        <f>C127</f>
        <v>0</v>
      </c>
      <c r="AC160" s="679">
        <f>N127+N160</f>
        <v>0</v>
      </c>
      <c r="AD160" s="679">
        <f>P127+P160</f>
        <v>0</v>
      </c>
      <c r="AE160" s="679">
        <f>R127+R160</f>
        <v>0</v>
      </c>
      <c r="AF160" s="679">
        <f>T127+T160</f>
        <v>0</v>
      </c>
      <c r="AG160" s="680">
        <f>V127+V160</f>
        <v>0</v>
      </c>
      <c r="AH160" s="681">
        <f>AC160+AD160+AE160+AF160+AG160</f>
        <v>0</v>
      </c>
    </row>
    <row r="161" spans="1:35" ht="15" customHeight="1">
      <c r="C161" s="82" t="s">
        <v>530</v>
      </c>
      <c r="D161" s="1035">
        <f>C128</f>
        <v>0</v>
      </c>
      <c r="E161" s="1033"/>
      <c r="F161" s="1033"/>
      <c r="G161" s="1033"/>
      <c r="H161" s="1033"/>
      <c r="I161" s="1033"/>
      <c r="J161" s="1033"/>
      <c r="K161" s="1033"/>
      <c r="L161" s="1033"/>
      <c r="M161" s="1034"/>
      <c r="N161" s="962">
        <v>0</v>
      </c>
      <c r="O161" s="1091"/>
      <c r="P161" s="962">
        <v>0</v>
      </c>
      <c r="Q161" s="1091"/>
      <c r="R161" s="962">
        <v>0</v>
      </c>
      <c r="S161" s="1091"/>
      <c r="T161" s="962">
        <v>0</v>
      </c>
      <c r="U161" s="1091"/>
      <c r="V161" s="962">
        <v>0</v>
      </c>
      <c r="W161" s="1091"/>
      <c r="X161" s="43">
        <f>SUM(N161+P161+R161+T161+V161)</f>
        <v>0</v>
      </c>
      <c r="Z161" s="105"/>
      <c r="AB161" s="682">
        <f>C128</f>
        <v>0</v>
      </c>
      <c r="AC161" s="683">
        <f>N128+N161</f>
        <v>0</v>
      </c>
      <c r="AD161" s="683">
        <f>P128+P161</f>
        <v>0</v>
      </c>
      <c r="AE161" s="683">
        <f>R128+R161</f>
        <v>0</v>
      </c>
      <c r="AF161" s="683">
        <f>T128+T161</f>
        <v>0</v>
      </c>
      <c r="AG161" s="684">
        <f>V128+V161</f>
        <v>0</v>
      </c>
      <c r="AH161" s="681">
        <f>AC161+AD161+AE161+AF161+AG161</f>
        <v>0</v>
      </c>
    </row>
    <row r="162" spans="1:35" ht="15" customHeight="1">
      <c r="C162" s="144" t="s">
        <v>531</v>
      </c>
      <c r="D162" s="1032">
        <f>C129</f>
        <v>0</v>
      </c>
      <c r="E162" s="1033"/>
      <c r="F162" s="1033"/>
      <c r="G162" s="1033"/>
      <c r="H162" s="1033"/>
      <c r="I162" s="1033"/>
      <c r="J162" s="1033"/>
      <c r="K162" s="1033"/>
      <c r="L162" s="1033"/>
      <c r="M162" s="1034"/>
      <c r="N162" s="962">
        <v>0</v>
      </c>
      <c r="O162" s="1091"/>
      <c r="P162" s="962">
        <v>0</v>
      </c>
      <c r="Q162" s="1091"/>
      <c r="R162" s="962">
        <v>0</v>
      </c>
      <c r="S162" s="1091"/>
      <c r="T162" s="962">
        <v>0</v>
      </c>
      <c r="U162" s="1091"/>
      <c r="V162" s="962">
        <v>0</v>
      </c>
      <c r="W162" s="1091"/>
      <c r="X162" s="43">
        <f>SUM(N162+P162+R162+T162+V162)</f>
        <v>0</v>
      </c>
      <c r="Y162" s="15"/>
      <c r="Z162" s="26"/>
      <c r="AB162" s="682">
        <f>C129</f>
        <v>0</v>
      </c>
      <c r="AC162" s="683">
        <f>N129+N162</f>
        <v>0</v>
      </c>
      <c r="AD162" s="683">
        <f>P129+P162</f>
        <v>0</v>
      </c>
      <c r="AE162" s="683">
        <f>R129+R162</f>
        <v>0</v>
      </c>
      <c r="AF162" s="683">
        <f>T129+T162</f>
        <v>0</v>
      </c>
      <c r="AG162" s="684">
        <f>V129+V162</f>
        <v>0</v>
      </c>
      <c r="AH162" s="681">
        <f>AC162+AD162+AE162+AF162+AG162</f>
        <v>0</v>
      </c>
    </row>
    <row r="163" spans="1:35" ht="15" customHeight="1">
      <c r="C163" s="107" t="s">
        <v>402</v>
      </c>
      <c r="D163" s="1029">
        <f>C130</f>
        <v>0</v>
      </c>
      <c r="E163" s="1030"/>
      <c r="F163" s="1030"/>
      <c r="G163" s="1030"/>
      <c r="H163" s="1030"/>
      <c r="I163" s="1030"/>
      <c r="J163" s="1030"/>
      <c r="K163" s="1030"/>
      <c r="L163" s="1030"/>
      <c r="M163" s="1031"/>
      <c r="N163" s="962">
        <v>0</v>
      </c>
      <c r="O163" s="1091"/>
      <c r="P163" s="962">
        <v>0</v>
      </c>
      <c r="Q163" s="1091"/>
      <c r="R163" s="962">
        <v>0</v>
      </c>
      <c r="S163" s="1091"/>
      <c r="T163" s="962">
        <v>0</v>
      </c>
      <c r="U163" s="1091"/>
      <c r="V163" s="962">
        <v>0</v>
      </c>
      <c r="W163" s="1091"/>
      <c r="X163" s="43">
        <f>SUM(N163+P163+R163+T163+V163)</f>
        <v>0</v>
      </c>
      <c r="Y163" s="15"/>
      <c r="Z163" s="26"/>
      <c r="AB163" s="685">
        <f>C130</f>
        <v>0</v>
      </c>
      <c r="AC163" s="686">
        <f>N130+N163</f>
        <v>0</v>
      </c>
      <c r="AD163" s="686">
        <f>P130+P163</f>
        <v>0</v>
      </c>
      <c r="AE163" s="686">
        <f>R130+R163</f>
        <v>0</v>
      </c>
      <c r="AF163" s="686">
        <f>T130+T163</f>
        <v>0</v>
      </c>
      <c r="AG163" s="687">
        <f>V130+V163</f>
        <v>0</v>
      </c>
      <c r="AH163" s="681">
        <f>AC163+AD163+AE163+AF163+AG163</f>
        <v>0</v>
      </c>
    </row>
    <row r="164" spans="1:35" ht="15" customHeight="1" thickBot="1">
      <c r="C164" s="108"/>
      <c r="D164" s="109"/>
      <c r="E164" s="109"/>
      <c r="F164" s="987" t="s">
        <v>212</v>
      </c>
      <c r="G164" s="991"/>
      <c r="H164" s="991"/>
      <c r="I164" s="991"/>
      <c r="J164" s="991"/>
      <c r="K164" s="991"/>
      <c r="L164" s="991"/>
      <c r="M164" s="991"/>
      <c r="N164" s="958">
        <f>SUM(N160:N163)</f>
        <v>0</v>
      </c>
      <c r="O164" s="968"/>
      <c r="P164" s="958">
        <f>SUM(P160:P163)</f>
        <v>0</v>
      </c>
      <c r="Q164" s="968"/>
      <c r="R164" s="958">
        <f>SUM(R160:R163)</f>
        <v>0</v>
      </c>
      <c r="S164" s="968"/>
      <c r="T164" s="958">
        <f>SUM(T160:T163)</f>
        <v>0</v>
      </c>
      <c r="U164" s="968"/>
      <c r="V164" s="958">
        <f>SUM(V160:V163)</f>
        <v>0</v>
      </c>
      <c r="W164" s="968"/>
      <c r="X164" s="176">
        <f>SUM(X160:X163)</f>
        <v>0</v>
      </c>
      <c r="Y164" s="15"/>
      <c r="Z164" s="138">
        <f>SUM(N164+P164+R164+T164+V164)</f>
        <v>0</v>
      </c>
      <c r="AB164" s="688" t="s">
        <v>75</v>
      </c>
      <c r="AC164" s="689">
        <f t="shared" ref="AC164:AH164" si="68">SUM(AC160:AC163)</f>
        <v>0</v>
      </c>
      <c r="AD164" s="689">
        <f t="shared" si="68"/>
        <v>0</v>
      </c>
      <c r="AE164" s="689">
        <f t="shared" si="68"/>
        <v>0</v>
      </c>
      <c r="AF164" s="689">
        <f t="shared" si="68"/>
        <v>0</v>
      </c>
      <c r="AG164" s="690">
        <f t="shared" si="68"/>
        <v>0</v>
      </c>
      <c r="AH164" s="695">
        <f t="shared" si="68"/>
        <v>0</v>
      </c>
      <c r="AI164" s="127"/>
    </row>
    <row r="165" spans="1:35" s="55" customFormat="1" ht="15" customHeight="1">
      <c r="A165" s="140"/>
      <c r="B165" s="140"/>
      <c r="C165" s="101" t="s">
        <v>78</v>
      </c>
      <c r="D165" s="102"/>
      <c r="E165" s="103"/>
      <c r="F165" s="103"/>
      <c r="G165" s="103"/>
      <c r="H165" s="93"/>
      <c r="I165" s="1003"/>
      <c r="J165" s="1093"/>
      <c r="K165" s="1093"/>
      <c r="L165" s="1093"/>
      <c r="M165" s="414"/>
      <c r="N165" s="1070">
        <f>N158+N164</f>
        <v>0</v>
      </c>
      <c r="O165" s="1071"/>
      <c r="P165" s="1070">
        <f>P158+P164</f>
        <v>0</v>
      </c>
      <c r="Q165" s="1071"/>
      <c r="R165" s="1070">
        <f>R158+R164</f>
        <v>0</v>
      </c>
      <c r="S165" s="1071"/>
      <c r="T165" s="1070">
        <f>T158+T164</f>
        <v>0</v>
      </c>
      <c r="U165" s="1071"/>
      <c r="V165" s="1070">
        <f>V158+V164</f>
        <v>0</v>
      </c>
      <c r="W165" s="1071"/>
      <c r="X165" s="179">
        <f>X158+X164</f>
        <v>0</v>
      </c>
      <c r="Y165" s="76"/>
      <c r="Z165" s="139">
        <f>SUM(N165+P165+R165+T165+V165)</f>
        <v>0</v>
      </c>
    </row>
    <row r="166" spans="1:35" s="55" customFormat="1" ht="15" customHeight="1">
      <c r="A166" s="140"/>
      <c r="B166" s="140"/>
      <c r="C166" s="422"/>
      <c r="D166" s="423"/>
      <c r="E166" s="424"/>
      <c r="F166" s="424"/>
      <c r="G166" s="424"/>
      <c r="H166" s="425"/>
      <c r="I166" s="425"/>
      <c r="J166" s="426"/>
      <c r="K166" s="426"/>
      <c r="L166" s="426"/>
      <c r="M166" s="427"/>
      <c r="N166" s="428"/>
      <c r="O166" s="429"/>
      <c r="P166" s="428"/>
      <c r="Q166" s="429"/>
      <c r="R166" s="428"/>
      <c r="S166" s="429"/>
      <c r="T166" s="428"/>
      <c r="U166" s="429"/>
      <c r="V166" s="428"/>
      <c r="W166" s="429"/>
      <c r="X166" s="430"/>
      <c r="Y166" s="76"/>
      <c r="Z166" s="139"/>
    </row>
    <row r="167" spans="1:35" s="55" customFormat="1" ht="15.75" customHeight="1">
      <c r="A167" s="140"/>
      <c r="B167" s="140"/>
      <c r="C167" s="123" t="s">
        <v>79</v>
      </c>
      <c r="D167" s="93"/>
      <c r="E167" s="93"/>
      <c r="F167" s="93"/>
      <c r="G167" s="93"/>
      <c r="H167" s="93"/>
      <c r="I167" s="93"/>
      <c r="J167" s="1026"/>
      <c r="K167" s="1027"/>
      <c r="L167" s="1027"/>
      <c r="M167" s="1027"/>
      <c r="N167" s="1074"/>
      <c r="O167" s="968"/>
      <c r="P167" s="1074"/>
      <c r="Q167" s="968"/>
      <c r="R167" s="1074"/>
      <c r="S167" s="968"/>
      <c r="T167" s="1074"/>
      <c r="U167" s="968"/>
      <c r="V167" s="1074"/>
      <c r="W167" s="968"/>
      <c r="X167" s="179"/>
      <c r="Y167" s="120"/>
      <c r="Z167" s="139"/>
      <c r="AC167" s="39"/>
    </row>
    <row r="168" spans="1:35" s="55" customFormat="1" ht="15.75" customHeight="1">
      <c r="A168" s="140"/>
      <c r="B168" s="140"/>
      <c r="C168" s="433" t="s">
        <v>82</v>
      </c>
      <c r="D168" s="425"/>
      <c r="E168" s="425"/>
      <c r="F168" s="425"/>
      <c r="G168" s="425"/>
      <c r="H168" s="425"/>
      <c r="I168" s="425"/>
      <c r="J168" s="434"/>
      <c r="K168" s="435"/>
      <c r="L168" s="435"/>
      <c r="M168" s="436"/>
      <c r="N168" s="1097"/>
      <c r="O168" s="968"/>
      <c r="P168" s="1097"/>
      <c r="Q168" s="968"/>
      <c r="R168" s="1097"/>
      <c r="S168" s="968"/>
      <c r="T168" s="1097"/>
      <c r="U168" s="968"/>
      <c r="V168" s="1097"/>
      <c r="W168" s="968"/>
      <c r="X168" s="430">
        <f>N168+P168+R168+T168+V168</f>
        <v>0</v>
      </c>
      <c r="Y168" s="120"/>
      <c r="Z168" s="139"/>
      <c r="AC168" s="39"/>
    </row>
    <row r="169" spans="1:35" s="55" customFormat="1" ht="15.75" customHeight="1">
      <c r="A169" s="140"/>
      <c r="B169" s="140"/>
      <c r="C169" s="433" t="s">
        <v>84</v>
      </c>
      <c r="D169" s="425"/>
      <c r="E169" s="425"/>
      <c r="F169" s="425"/>
      <c r="G169" s="425"/>
      <c r="H169" s="425"/>
      <c r="I169" s="425"/>
      <c r="J169" s="434"/>
      <c r="K169" s="435"/>
      <c r="L169" s="435"/>
      <c r="M169" s="436"/>
      <c r="N169" s="1097"/>
      <c r="O169" s="968"/>
      <c r="P169" s="1097"/>
      <c r="Q169" s="968"/>
      <c r="R169" s="1097"/>
      <c r="S169" s="968"/>
      <c r="T169" s="1097"/>
      <c r="U169" s="968"/>
      <c r="V169" s="1097"/>
      <c r="W169" s="968"/>
      <c r="X169" s="430">
        <f>N169+P169+R169+T169+V169</f>
        <v>0</v>
      </c>
      <c r="Y169" s="120"/>
      <c r="Z169" s="139"/>
      <c r="AC169" s="39"/>
    </row>
    <row r="170" spans="1:35" s="55" customFormat="1" ht="15.75" customHeight="1">
      <c r="A170" s="140"/>
      <c r="B170" s="140"/>
      <c r="C170" s="433" t="s">
        <v>81</v>
      </c>
      <c r="D170" s="425"/>
      <c r="E170" s="425"/>
      <c r="F170" s="425"/>
      <c r="G170" s="425"/>
      <c r="H170" s="425"/>
      <c r="I170" s="425"/>
      <c r="J170" s="434"/>
      <c r="K170" s="435"/>
      <c r="L170" s="435"/>
      <c r="M170" s="436"/>
      <c r="N170" s="1097"/>
      <c r="O170" s="968"/>
      <c r="P170" s="1097"/>
      <c r="Q170" s="968"/>
      <c r="R170" s="1097"/>
      <c r="S170" s="968"/>
      <c r="T170" s="1097"/>
      <c r="U170" s="968"/>
      <c r="V170" s="1097"/>
      <c r="W170" s="968"/>
      <c r="X170" s="430">
        <f>N170+P170+R170+T170+V170</f>
        <v>0</v>
      </c>
      <c r="Y170" s="120"/>
      <c r="Z170" s="139"/>
      <c r="AC170" s="39"/>
    </row>
    <row r="171" spans="1:35" s="55" customFormat="1" ht="15.75" customHeight="1">
      <c r="A171" s="140"/>
      <c r="B171" s="140"/>
      <c r="C171" s="433" t="s">
        <v>83</v>
      </c>
      <c r="D171" s="425"/>
      <c r="E171" s="425"/>
      <c r="F171" s="425"/>
      <c r="G171" s="425"/>
      <c r="H171" s="425"/>
      <c r="I171" s="425"/>
      <c r="J171" s="434"/>
      <c r="K171" s="435"/>
      <c r="L171" s="435"/>
      <c r="M171" s="436"/>
      <c r="N171" s="1097"/>
      <c r="O171" s="968"/>
      <c r="P171" s="1097"/>
      <c r="Q171" s="968"/>
      <c r="R171" s="1097"/>
      <c r="S171" s="968"/>
      <c r="T171" s="1097"/>
      <c r="U171" s="968"/>
      <c r="V171" s="1097"/>
      <c r="W171" s="968"/>
      <c r="X171" s="430">
        <f>N171+P171+R171+T171+V171</f>
        <v>0</v>
      </c>
      <c r="Y171" s="120"/>
      <c r="Z171" s="139"/>
      <c r="AC171" s="39"/>
    </row>
    <row r="172" spans="1:35" ht="15" customHeight="1">
      <c r="C172" s="92" t="s">
        <v>80</v>
      </c>
      <c r="D172" s="93"/>
      <c r="E172" s="93"/>
      <c r="F172" s="93"/>
      <c r="G172" s="93"/>
      <c r="H172" s="93"/>
      <c r="I172" s="93"/>
      <c r="J172" s="93"/>
      <c r="K172" s="93"/>
      <c r="L172" s="93"/>
      <c r="M172" s="94"/>
      <c r="N172" s="1070">
        <f>N165-SUM(N168:N171)</f>
        <v>0</v>
      </c>
      <c r="O172" s="1071"/>
      <c r="P172" s="1070">
        <f>P165-SUM(P168:P171)</f>
        <v>0</v>
      </c>
      <c r="Q172" s="1071"/>
      <c r="R172" s="1070">
        <f>R165-SUM(R168:R171)</f>
        <v>0</v>
      </c>
      <c r="S172" s="1071"/>
      <c r="T172" s="1070">
        <f>T165-SUM(T168:T171)</f>
        <v>0</v>
      </c>
      <c r="U172" s="1071"/>
      <c r="V172" s="1070">
        <f>V165-SUM(V168:V171)</f>
        <v>0</v>
      </c>
      <c r="W172" s="1071"/>
      <c r="X172" s="179">
        <f>X165-SUM(X168:X171)</f>
        <v>0</v>
      </c>
      <c r="Y172" s="122"/>
      <c r="Z172" s="138">
        <f>SUM(N172+P172+R172+T172+V172)</f>
        <v>0</v>
      </c>
    </row>
    <row r="173" spans="1:35" ht="15" customHeight="1">
      <c r="C173" s="182"/>
      <c r="D173" s="183"/>
      <c r="E173" s="1011"/>
      <c r="F173" s="1011"/>
      <c r="G173" s="1011"/>
      <c r="H173" s="1011"/>
      <c r="I173" s="1011"/>
      <c r="J173" s="1011"/>
      <c r="K173" s="1011"/>
      <c r="L173" s="1011"/>
      <c r="M173" s="1011"/>
      <c r="N173" s="200"/>
      <c r="O173" s="201"/>
      <c r="P173" s="200"/>
      <c r="Q173" s="201"/>
      <c r="R173" s="200"/>
      <c r="S173" s="201"/>
      <c r="T173" s="200"/>
      <c r="U173" s="201"/>
      <c r="V173" s="200"/>
      <c r="W173" s="201"/>
      <c r="X173" s="184"/>
      <c r="Y173" s="39"/>
      <c r="Z173" s="26"/>
    </row>
    <row r="174" spans="1:35" ht="15" customHeight="1">
      <c r="C174" s="123" t="s">
        <v>86</v>
      </c>
      <c r="D174" s="431"/>
      <c r="E174" s="432"/>
      <c r="F174" s="432"/>
      <c r="G174" s="432"/>
      <c r="H174" s="1003" t="s">
        <v>494</v>
      </c>
      <c r="I174" s="1092"/>
      <c r="J174" s="1092"/>
      <c r="K174" s="1092"/>
      <c r="L174" s="1092"/>
      <c r="M174" s="414">
        <f>VLOOKUP(H174,F_A,2,0)</f>
        <v>0</v>
      </c>
      <c r="N174" s="1070">
        <f>N172*M174</f>
        <v>0</v>
      </c>
      <c r="O174" s="1071"/>
      <c r="P174" s="1070">
        <f>P172*M174</f>
        <v>0</v>
      </c>
      <c r="Q174" s="1071"/>
      <c r="R174" s="1070">
        <f>R172*M174</f>
        <v>0</v>
      </c>
      <c r="S174" s="1071"/>
      <c r="T174" s="1070">
        <f>T172*M174</f>
        <v>0</v>
      </c>
      <c r="U174" s="1071"/>
      <c r="V174" s="1070">
        <f>V172*M174</f>
        <v>0</v>
      </c>
      <c r="W174" s="1071"/>
      <c r="X174" s="437">
        <f>X172*M174</f>
        <v>0</v>
      </c>
      <c r="Y174" s="39"/>
      <c r="Z174" s="26">
        <f>N174+P174+R174+T174+V174</f>
        <v>0</v>
      </c>
    </row>
    <row r="175" spans="1:35" ht="15" customHeight="1">
      <c r="C175" s="182"/>
      <c r="D175" s="183"/>
      <c r="E175" s="415"/>
      <c r="F175" s="415"/>
      <c r="G175" s="415"/>
      <c r="H175" s="415"/>
      <c r="I175" s="415"/>
      <c r="J175" s="415"/>
      <c r="K175" s="415"/>
      <c r="L175" s="415"/>
      <c r="M175" s="415"/>
      <c r="N175" s="200"/>
      <c r="O175" s="201"/>
      <c r="P175" s="200"/>
      <c r="Q175" s="201"/>
      <c r="R175" s="200"/>
      <c r="S175" s="201"/>
      <c r="T175" s="200"/>
      <c r="U175" s="201"/>
      <c r="V175" s="200"/>
      <c r="W175" s="201"/>
      <c r="X175" s="184"/>
      <c r="Y175" s="39"/>
      <c r="Z175" s="26"/>
    </row>
    <row r="176" spans="1:35" ht="15" customHeight="1" thickBot="1">
      <c r="C176" s="123" t="s">
        <v>85</v>
      </c>
      <c r="D176" s="124"/>
      <c r="E176" s="124"/>
      <c r="F176" s="124"/>
      <c r="G176" s="124"/>
      <c r="H176" s="124"/>
      <c r="I176" s="124"/>
      <c r="J176" s="124"/>
      <c r="K176" s="124"/>
      <c r="L176" s="124"/>
      <c r="M176" s="103"/>
      <c r="N176" s="1070">
        <f>N165+N174</f>
        <v>0</v>
      </c>
      <c r="O176" s="1071"/>
      <c r="P176" s="1070">
        <f>P165+P174</f>
        <v>0</v>
      </c>
      <c r="Q176" s="1071"/>
      <c r="R176" s="1070">
        <f>R165+R174</f>
        <v>0</v>
      </c>
      <c r="S176" s="1071"/>
      <c r="T176" s="1070">
        <f>T165+T174</f>
        <v>0</v>
      </c>
      <c r="U176" s="1071"/>
      <c r="V176" s="1070">
        <f>V165+V174</f>
        <v>0</v>
      </c>
      <c r="W176" s="1071"/>
      <c r="X176" s="179">
        <f>X165+X174</f>
        <v>0</v>
      </c>
      <c r="Y176" s="39"/>
      <c r="Z176" s="137">
        <f>SUM(N176+P176+R176+T176+V176)</f>
        <v>0</v>
      </c>
    </row>
    <row r="177" spans="1:29" ht="17.100000000000001" customHeight="1">
      <c r="C177" s="55"/>
      <c r="D177" s="55"/>
      <c r="M177" s="57"/>
      <c r="N177" s="83"/>
      <c r="O177" s="83"/>
      <c r="Q177" s="83"/>
      <c r="S177" s="83"/>
      <c r="U177" s="83"/>
      <c r="W177" s="83"/>
      <c r="Y177" s="12"/>
    </row>
    <row r="178" spans="1:29" ht="17.100000000000001" customHeight="1">
      <c r="M178" s="57"/>
      <c r="N178" s="83"/>
      <c r="O178" s="83"/>
      <c r="Q178" s="83"/>
      <c r="S178" s="83"/>
      <c r="U178" s="83"/>
      <c r="W178" s="83"/>
      <c r="Y178" s="12"/>
    </row>
    <row r="179" spans="1:29" ht="17.100000000000001" customHeight="1">
      <c r="C179" s="443" t="s">
        <v>470</v>
      </c>
      <c r="M179" s="39"/>
      <c r="N179" s="39"/>
      <c r="O179" s="39"/>
      <c r="P179" s="39"/>
      <c r="Q179" s="39"/>
      <c r="R179" s="39"/>
      <c r="S179" s="39"/>
      <c r="T179" s="39"/>
      <c r="U179" s="39"/>
      <c r="V179" s="39"/>
      <c r="W179" s="39"/>
      <c r="X179" s="39"/>
      <c r="Y179" s="39"/>
    </row>
    <row r="180" spans="1:29" ht="17.100000000000001" customHeight="1">
      <c r="C180" s="444" t="s">
        <v>471</v>
      </c>
      <c r="D180" s="438"/>
      <c r="E180" s="438"/>
      <c r="F180" s="438"/>
      <c r="G180" s="438"/>
      <c r="H180" s="438"/>
      <c r="I180" s="438"/>
      <c r="J180" s="438"/>
      <c r="K180" s="438"/>
      <c r="L180" s="125"/>
      <c r="M180" s="39"/>
      <c r="N180" s="39"/>
      <c r="O180" s="39"/>
      <c r="P180" s="39"/>
      <c r="Q180" s="39"/>
      <c r="R180" s="39"/>
      <c r="S180" s="39"/>
      <c r="T180" s="39"/>
      <c r="U180" s="39"/>
      <c r="V180" s="39"/>
      <c r="W180" s="39"/>
      <c r="X180" s="39"/>
      <c r="Y180" s="39"/>
    </row>
    <row r="181" spans="1:29" s="117" customFormat="1" ht="17.100000000000001" customHeight="1">
      <c r="A181" s="142"/>
      <c r="B181" s="142"/>
      <c r="C181" s="445" t="s">
        <v>465</v>
      </c>
      <c r="D181" s="146"/>
      <c r="E181" s="146"/>
      <c r="F181" s="146"/>
      <c r="G181" s="146"/>
      <c r="H181" s="146"/>
      <c r="I181" s="146"/>
      <c r="J181" s="146"/>
      <c r="K181" s="146"/>
      <c r="L181" s="126"/>
      <c r="AC181" s="39"/>
    </row>
    <row r="182" spans="1:29" ht="17.100000000000001" customHeight="1">
      <c r="C182" s="445" t="s">
        <v>511</v>
      </c>
      <c r="D182" s="14"/>
      <c r="E182" s="14"/>
      <c r="F182" s="14"/>
      <c r="G182" s="14"/>
      <c r="H182" s="14"/>
      <c r="I182" s="14"/>
      <c r="J182" s="14"/>
      <c r="K182" s="14"/>
      <c r="L182" s="14"/>
      <c r="M182" s="39"/>
      <c r="N182" s="39"/>
      <c r="O182" s="39"/>
      <c r="P182" s="39"/>
      <c r="Q182" s="39"/>
      <c r="R182" s="39"/>
      <c r="S182" s="39"/>
      <c r="T182" s="39"/>
      <c r="U182" s="39"/>
      <c r="V182" s="39"/>
      <c r="W182" s="39"/>
      <c r="X182" s="39"/>
      <c r="Y182" s="39"/>
    </row>
    <row r="183" spans="1:29" ht="17.100000000000001" customHeight="1">
      <c r="C183" s="446" t="s">
        <v>473</v>
      </c>
      <c r="D183" s="14"/>
      <c r="E183" s="14"/>
      <c r="F183" s="14"/>
      <c r="G183" s="14"/>
      <c r="H183" s="14"/>
      <c r="I183" s="14"/>
      <c r="J183" s="14"/>
      <c r="K183" s="14"/>
      <c r="L183" s="14"/>
      <c r="M183" s="39"/>
      <c r="N183" s="39"/>
      <c r="O183" s="127" t="s">
        <v>577</v>
      </c>
      <c r="P183" s="39"/>
      <c r="Q183" s="39"/>
      <c r="R183" s="39"/>
      <c r="S183" s="39"/>
      <c r="T183" s="39"/>
      <c r="U183" s="39"/>
      <c r="V183" s="39"/>
      <c r="W183" s="39"/>
      <c r="X183" s="39"/>
      <c r="Y183" s="39"/>
    </row>
    <row r="184" spans="1:29" ht="17.100000000000001" customHeight="1">
      <c r="C184" s="445" t="s">
        <v>472</v>
      </c>
      <c r="D184" s="14"/>
      <c r="E184" s="14"/>
      <c r="F184" s="14"/>
      <c r="G184" s="14"/>
      <c r="H184" s="14"/>
      <c r="I184" s="14"/>
      <c r="J184" s="14"/>
      <c r="K184" s="14"/>
      <c r="L184" s="14"/>
      <c r="M184" s="39"/>
      <c r="N184" s="39"/>
      <c r="O184" s="39"/>
      <c r="P184" s="39"/>
      <c r="Q184" s="39"/>
      <c r="R184" s="39"/>
      <c r="S184" s="39"/>
      <c r="T184" s="39"/>
      <c r="U184" s="39"/>
      <c r="V184" s="39"/>
      <c r="W184" s="39"/>
      <c r="X184" s="39"/>
      <c r="Y184" s="39"/>
    </row>
    <row r="185" spans="1:29" ht="17.100000000000001" customHeight="1">
      <c r="D185" s="14"/>
      <c r="E185" s="14"/>
      <c r="F185" s="14"/>
      <c r="G185" s="14"/>
      <c r="H185" s="14"/>
      <c r="I185" s="14"/>
      <c r="J185" s="14"/>
      <c r="K185" s="14"/>
      <c r="L185" s="14"/>
      <c r="M185" s="39"/>
      <c r="N185" s="39"/>
      <c r="O185" s="39"/>
      <c r="P185" s="39"/>
      <c r="Q185" s="39"/>
      <c r="R185" s="39"/>
      <c r="S185" s="39"/>
      <c r="T185" s="39"/>
      <c r="U185" s="39"/>
      <c r="V185" s="39"/>
      <c r="W185" s="39"/>
      <c r="X185" s="39"/>
      <c r="Y185" s="39"/>
    </row>
    <row r="186" spans="1:29" ht="17.100000000000001" customHeight="1">
      <c r="D186" s="14"/>
      <c r="E186" s="14"/>
      <c r="F186" s="14"/>
      <c r="G186" s="14"/>
      <c r="H186" s="14"/>
      <c r="I186" s="14"/>
      <c r="J186" s="14"/>
      <c r="K186" s="14"/>
      <c r="L186" s="14"/>
      <c r="M186" s="39"/>
      <c r="N186" s="39"/>
      <c r="O186" s="39"/>
      <c r="P186" s="39"/>
      <c r="Q186" s="39"/>
      <c r="R186" s="39"/>
      <c r="S186" s="39"/>
      <c r="T186" s="39"/>
      <c r="U186" s="39"/>
      <c r="V186" s="39"/>
      <c r="W186" s="39"/>
      <c r="X186" s="39"/>
      <c r="Y186" s="39"/>
    </row>
    <row r="187" spans="1:29" ht="17.100000000000001" customHeight="1">
      <c r="C187" s="14"/>
      <c r="D187" s="14"/>
      <c r="E187" s="14"/>
      <c r="F187" s="14"/>
      <c r="G187" s="14"/>
      <c r="H187" s="14"/>
      <c r="I187" s="14"/>
      <c r="J187" s="14"/>
      <c r="K187" s="14"/>
      <c r="L187" s="14"/>
      <c r="M187" s="39"/>
      <c r="N187" s="39"/>
      <c r="O187" s="39"/>
      <c r="P187" s="39"/>
      <c r="Q187" s="39"/>
      <c r="R187" s="39"/>
      <c r="S187" s="39"/>
      <c r="T187" s="39"/>
      <c r="U187" s="39"/>
      <c r="V187" s="39"/>
      <c r="W187" s="39"/>
      <c r="X187" s="39"/>
      <c r="Y187" s="39"/>
    </row>
    <row r="188" spans="1:29" ht="17.100000000000001" customHeight="1">
      <c r="C188" s="14"/>
      <c r="D188" s="14"/>
      <c r="E188" s="14"/>
      <c r="F188" s="14"/>
      <c r="G188" s="14"/>
      <c r="H188" s="14"/>
      <c r="I188" s="14"/>
      <c r="J188" s="14"/>
      <c r="K188" s="14"/>
      <c r="L188" s="14"/>
      <c r="M188" s="39"/>
      <c r="N188" s="39"/>
      <c r="O188" s="39"/>
      <c r="P188" s="39"/>
      <c r="Q188" s="39"/>
      <c r="R188" s="39"/>
      <c r="S188" s="39"/>
      <c r="T188" s="39"/>
      <c r="U188" s="39"/>
      <c r="V188" s="39"/>
      <c r="W188" s="39"/>
      <c r="X188" s="39"/>
      <c r="Y188" s="39"/>
    </row>
    <row r="189" spans="1:29" ht="17.100000000000001" customHeight="1">
      <c r="C189" s="14"/>
      <c r="D189" s="14"/>
      <c r="E189" s="14"/>
      <c r="F189" s="14"/>
      <c r="G189" s="14"/>
      <c r="H189" s="14"/>
      <c r="I189" s="14"/>
      <c r="J189" s="14"/>
      <c r="K189" s="14"/>
      <c r="L189" s="14"/>
      <c r="M189" s="39"/>
      <c r="N189" s="39"/>
      <c r="O189" s="39"/>
      <c r="P189" s="39"/>
      <c r="Q189" s="39"/>
      <c r="R189" s="39"/>
      <c r="S189" s="39"/>
      <c r="T189" s="39"/>
      <c r="U189" s="39"/>
      <c r="V189" s="39"/>
      <c r="W189" s="39"/>
      <c r="X189" s="39"/>
      <c r="Y189" s="39"/>
    </row>
    <row r="190" spans="1:29" ht="17.100000000000001" customHeight="1">
      <c r="C190" s="14"/>
      <c r="D190" s="14"/>
      <c r="E190" s="14"/>
      <c r="F190" s="14"/>
      <c r="G190" s="14"/>
      <c r="H190" s="14"/>
      <c r="I190" s="14"/>
      <c r="J190" s="14"/>
      <c r="K190" s="14"/>
      <c r="L190" s="14"/>
      <c r="M190" s="39"/>
      <c r="N190" s="39"/>
      <c r="O190" s="39"/>
      <c r="P190" s="39"/>
      <c r="Q190" s="39"/>
      <c r="R190" s="39"/>
      <c r="S190" s="39"/>
      <c r="T190" s="39"/>
      <c r="U190" s="39"/>
      <c r="V190" s="39"/>
      <c r="W190" s="39"/>
      <c r="X190" s="39"/>
      <c r="Y190" s="39"/>
    </row>
    <row r="191" spans="1:29" ht="17.100000000000001" customHeight="1">
      <c r="C191" s="14"/>
      <c r="D191" s="14"/>
      <c r="E191" s="14"/>
      <c r="F191" s="14"/>
      <c r="G191" s="14"/>
      <c r="H191" s="14"/>
      <c r="I191" s="14"/>
      <c r="J191" s="14"/>
      <c r="K191" s="14"/>
      <c r="L191" s="14"/>
      <c r="M191" s="39"/>
      <c r="N191" s="39"/>
      <c r="O191" s="39"/>
      <c r="P191" s="39"/>
      <c r="Q191" s="39"/>
      <c r="R191" s="39"/>
      <c r="S191" s="39"/>
      <c r="T191" s="39"/>
      <c r="U191" s="39"/>
      <c r="V191" s="39"/>
      <c r="W191" s="39"/>
      <c r="X191" s="39"/>
      <c r="Y191" s="39"/>
    </row>
    <row r="192" spans="1:29" ht="17.100000000000001" customHeight="1">
      <c r="C192" s="14"/>
      <c r="D192" s="14"/>
      <c r="E192" s="14"/>
      <c r="F192" s="14"/>
      <c r="G192" s="14"/>
      <c r="H192" s="14"/>
      <c r="I192" s="14"/>
      <c r="J192" s="14"/>
      <c r="K192" s="14"/>
      <c r="L192" s="14"/>
      <c r="M192" s="39"/>
      <c r="N192" s="39"/>
      <c r="O192" s="39"/>
      <c r="P192" s="39"/>
      <c r="Q192" s="39"/>
      <c r="R192" s="39"/>
      <c r="S192" s="39"/>
      <c r="T192" s="39"/>
      <c r="U192" s="39"/>
      <c r="V192" s="39"/>
      <c r="W192" s="39"/>
      <c r="X192" s="39"/>
      <c r="Y192" s="39"/>
    </row>
    <row r="193" spans="3:25" ht="17.100000000000001" customHeight="1">
      <c r="C193" s="14"/>
      <c r="D193" s="14"/>
      <c r="E193" s="14"/>
      <c r="F193" s="14"/>
      <c r="G193" s="14"/>
      <c r="H193" s="14"/>
      <c r="I193" s="14"/>
      <c r="J193" s="14"/>
      <c r="K193" s="14"/>
      <c r="L193" s="14"/>
      <c r="M193" s="39"/>
      <c r="N193" s="39"/>
      <c r="O193" s="39"/>
      <c r="P193" s="39"/>
      <c r="Q193" s="39"/>
      <c r="R193" s="39"/>
      <c r="S193" s="39"/>
      <c r="T193" s="39"/>
      <c r="U193" s="39"/>
      <c r="V193" s="39"/>
      <c r="W193" s="39"/>
      <c r="X193" s="39"/>
      <c r="Y193" s="39"/>
    </row>
    <row r="194" spans="3:25" ht="17.100000000000001" customHeight="1">
      <c r="C194" s="14"/>
      <c r="D194" s="14"/>
      <c r="E194" s="14"/>
      <c r="F194" s="14"/>
      <c r="G194" s="14"/>
      <c r="H194" s="14"/>
      <c r="I194" s="14"/>
      <c r="J194" s="14"/>
      <c r="K194" s="14"/>
      <c r="L194" s="14"/>
      <c r="M194" s="39"/>
      <c r="N194" s="39"/>
      <c r="O194" s="39"/>
      <c r="P194" s="39"/>
      <c r="Q194" s="39"/>
      <c r="R194" s="39"/>
      <c r="S194" s="128"/>
      <c r="T194" s="39"/>
      <c r="U194" s="39"/>
      <c r="V194" s="39"/>
      <c r="W194" s="39"/>
      <c r="X194" s="39"/>
      <c r="Y194" s="39"/>
    </row>
    <row r="195" spans="3:25" ht="17.100000000000001" customHeight="1">
      <c r="C195" s="14"/>
      <c r="D195" s="14"/>
      <c r="E195" s="14"/>
      <c r="F195" s="14"/>
      <c r="G195" s="14"/>
      <c r="H195" s="14"/>
      <c r="I195" s="14"/>
      <c r="J195" s="14"/>
      <c r="K195" s="14"/>
      <c r="L195" s="14"/>
      <c r="M195" s="39"/>
      <c r="N195" s="39"/>
      <c r="O195" s="39"/>
      <c r="P195" s="39"/>
      <c r="Q195" s="39"/>
      <c r="R195" s="39"/>
      <c r="S195" s="39"/>
      <c r="T195" s="39"/>
      <c r="U195" s="39"/>
      <c r="V195" s="39"/>
      <c r="W195" s="39"/>
      <c r="X195" s="39"/>
      <c r="Y195" s="39"/>
    </row>
    <row r="196" spans="3:25" ht="17.100000000000001" customHeight="1">
      <c r="C196" s="14"/>
      <c r="D196" s="14"/>
      <c r="E196" s="14"/>
      <c r="F196" s="14"/>
      <c r="G196" s="14"/>
      <c r="H196" s="14"/>
      <c r="I196" s="14"/>
      <c r="J196" s="14"/>
      <c r="K196" s="14"/>
      <c r="L196" s="14"/>
      <c r="M196" s="39"/>
      <c r="N196" s="39"/>
      <c r="O196" s="39"/>
      <c r="P196" s="39"/>
      <c r="Q196" s="39"/>
      <c r="R196" s="39"/>
      <c r="S196" s="39"/>
      <c r="T196" s="39"/>
      <c r="U196" s="39"/>
      <c r="V196" s="39"/>
      <c r="W196" s="39"/>
      <c r="X196" s="39"/>
      <c r="Y196" s="39"/>
    </row>
    <row r="197" spans="3:25" ht="17.100000000000001" customHeight="1">
      <c r="C197" s="14"/>
      <c r="D197" s="14"/>
      <c r="E197" s="14"/>
      <c r="F197" s="14"/>
      <c r="G197" s="14"/>
      <c r="H197" s="14"/>
      <c r="I197" s="14"/>
      <c r="J197" s="14"/>
      <c r="K197" s="14"/>
      <c r="L197" s="14"/>
      <c r="M197" s="39"/>
      <c r="N197" s="39"/>
      <c r="O197" s="39"/>
      <c r="P197" s="39"/>
      <c r="Q197" s="39"/>
      <c r="R197" s="39"/>
      <c r="S197" s="39"/>
      <c r="T197" s="39"/>
      <c r="U197" s="39"/>
      <c r="V197" s="39"/>
      <c r="W197" s="39"/>
      <c r="X197" s="39"/>
      <c r="Y197" s="39"/>
    </row>
    <row r="198" spans="3:25" ht="17.100000000000001" customHeight="1">
      <c r="C198" s="14"/>
      <c r="D198" s="14"/>
      <c r="E198" s="14"/>
      <c r="F198" s="14"/>
      <c r="G198" s="14"/>
      <c r="H198" s="14"/>
      <c r="I198" s="14"/>
      <c r="J198" s="14"/>
      <c r="K198" s="14"/>
      <c r="L198" s="14"/>
      <c r="M198" s="39"/>
      <c r="N198" s="39"/>
      <c r="O198" s="39"/>
      <c r="P198" s="39"/>
      <c r="Q198" s="39"/>
      <c r="R198" s="39"/>
      <c r="S198" s="39"/>
      <c r="T198" s="39"/>
      <c r="U198" s="39"/>
      <c r="V198" s="39"/>
      <c r="W198" s="39"/>
      <c r="X198" s="39"/>
      <c r="Y198" s="39"/>
    </row>
    <row r="199" spans="3:25" ht="17.100000000000001" customHeight="1">
      <c r="C199" s="14"/>
      <c r="D199" s="14"/>
      <c r="E199" s="14"/>
      <c r="F199" s="14"/>
      <c r="G199" s="14"/>
      <c r="H199" s="14"/>
      <c r="I199" s="14"/>
      <c r="J199" s="14"/>
      <c r="K199" s="14"/>
      <c r="L199" s="14"/>
      <c r="M199" s="39"/>
      <c r="N199" s="39"/>
      <c r="O199" s="39"/>
      <c r="P199" s="39"/>
      <c r="Q199" s="39"/>
      <c r="R199" s="39"/>
      <c r="S199" s="39"/>
      <c r="T199" s="39"/>
      <c r="U199" s="39"/>
      <c r="V199" s="39"/>
      <c r="W199" s="39"/>
      <c r="X199" s="39"/>
      <c r="Y199" s="39"/>
    </row>
    <row r="201" spans="3:25" ht="17.100000000000001" customHeight="1">
      <c r="C201" s="130" t="s">
        <v>577</v>
      </c>
      <c r="D201" s="130"/>
      <c r="E201" s="130"/>
      <c r="F201" s="130"/>
      <c r="G201" s="130"/>
      <c r="H201" s="130"/>
      <c r="I201" s="130"/>
      <c r="J201" s="130"/>
      <c r="K201" s="130"/>
      <c r="L201" s="130"/>
      <c r="M201" s="131"/>
      <c r="N201" s="131"/>
      <c r="O201" s="131"/>
      <c r="P201" s="131"/>
      <c r="Q201" s="131"/>
      <c r="R201" s="131"/>
      <c r="S201" s="131"/>
      <c r="U201" s="131"/>
      <c r="W201" s="131"/>
    </row>
    <row r="202" spans="3:25" ht="17.100000000000001" customHeight="1">
      <c r="C202" s="132" t="s">
        <v>577</v>
      </c>
      <c r="D202" s="132"/>
      <c r="E202" s="132"/>
      <c r="F202" s="132"/>
      <c r="G202" s="132"/>
      <c r="H202" s="132"/>
      <c r="I202" s="132"/>
      <c r="J202" s="132"/>
      <c r="K202" s="132"/>
      <c r="L202" s="132"/>
      <c r="M202" s="131" t="s">
        <v>577</v>
      </c>
      <c r="N202" s="131" t="s">
        <v>577</v>
      </c>
      <c r="O202" s="131"/>
      <c r="P202" s="131" t="s">
        <v>577</v>
      </c>
      <c r="Q202" s="131"/>
      <c r="R202" s="131" t="s">
        <v>577</v>
      </c>
      <c r="S202" s="131"/>
      <c r="U202" s="131"/>
      <c r="W202" s="131"/>
    </row>
    <row r="203" spans="3:25" ht="17.100000000000001" customHeight="1">
      <c r="C203" s="132" t="s">
        <v>577</v>
      </c>
      <c r="D203" s="132"/>
      <c r="E203" s="132"/>
      <c r="F203" s="132"/>
      <c r="G203" s="132"/>
      <c r="H203" s="132"/>
      <c r="I203" s="132"/>
      <c r="J203" s="132"/>
      <c r="K203" s="132"/>
      <c r="L203" s="132"/>
      <c r="M203" s="131" t="s">
        <v>577</v>
      </c>
      <c r="N203" s="131" t="s">
        <v>577</v>
      </c>
      <c r="O203" s="131"/>
      <c r="P203" s="131" t="s">
        <v>577</v>
      </c>
      <c r="Q203" s="131"/>
      <c r="R203" s="131" t="s">
        <v>577</v>
      </c>
      <c r="S203" s="131"/>
      <c r="U203" s="131"/>
      <c r="W203" s="131"/>
    </row>
    <row r="204" spans="3:25" ht="17.100000000000001" customHeight="1">
      <c r="C204" s="132" t="s">
        <v>577</v>
      </c>
      <c r="D204" s="132"/>
      <c r="E204" s="132"/>
      <c r="F204" s="132"/>
      <c r="G204" s="132"/>
      <c r="H204" s="132"/>
      <c r="I204" s="132"/>
      <c r="J204" s="132"/>
      <c r="K204" s="132"/>
      <c r="L204" s="132"/>
      <c r="M204" s="131"/>
      <c r="N204" s="131"/>
      <c r="O204" s="131"/>
      <c r="P204" s="131"/>
      <c r="Q204" s="131"/>
      <c r="R204" s="131" t="s">
        <v>577</v>
      </c>
      <c r="S204" s="131"/>
      <c r="U204" s="131"/>
      <c r="W204" s="131"/>
    </row>
    <row r="205" spans="3:25" ht="17.100000000000001" customHeight="1">
      <c r="C205" s="133"/>
      <c r="D205" s="133"/>
      <c r="E205" s="133"/>
      <c r="F205" s="133"/>
      <c r="G205" s="133"/>
      <c r="H205" s="133"/>
      <c r="I205" s="133"/>
      <c r="J205" s="133"/>
      <c r="K205" s="133"/>
      <c r="L205" s="133"/>
      <c r="M205" s="131" t="s">
        <v>577</v>
      </c>
      <c r="N205" s="131" t="s">
        <v>577</v>
      </c>
      <c r="O205" s="131"/>
      <c r="P205" s="131" t="s">
        <v>577</v>
      </c>
      <c r="Q205" s="131"/>
      <c r="R205" s="131" t="s">
        <v>577</v>
      </c>
      <c r="S205" s="131"/>
      <c r="U205" s="131"/>
      <c r="W205" s="131"/>
    </row>
  </sheetData>
  <sheetProtection formatCells="0" formatColumns="0" formatRows="0" insertColumns="0" insertRows="0" insertHyperlinks="0" deleteColumns="0" deleteRows="0" selectLockedCells="1"/>
  <mergeCells count="600">
    <mergeCell ref="P100:Q100"/>
    <mergeCell ref="R100:S100"/>
    <mergeCell ref="T100:U100"/>
    <mergeCell ref="V100:W100"/>
    <mergeCell ref="P97:Q97"/>
    <mergeCell ref="R97:S97"/>
    <mergeCell ref="T97:U97"/>
    <mergeCell ref="V97:W97"/>
    <mergeCell ref="P99:Q99"/>
    <mergeCell ref="R99:S99"/>
    <mergeCell ref="T99:U99"/>
    <mergeCell ref="V99:W99"/>
    <mergeCell ref="P98:Q98"/>
    <mergeCell ref="R98:S98"/>
    <mergeCell ref="C125:D125"/>
    <mergeCell ref="C123:D123"/>
    <mergeCell ref="C124:D124"/>
    <mergeCell ref="T101:U101"/>
    <mergeCell ref="E117:M117"/>
    <mergeCell ref="E119:M119"/>
    <mergeCell ref="E120:M120"/>
    <mergeCell ref="E121:M121"/>
    <mergeCell ref="E104:I104"/>
    <mergeCell ref="P103:Q103"/>
    <mergeCell ref="P119:Q119"/>
    <mergeCell ref="P120:Q120"/>
    <mergeCell ref="R113:S113"/>
    <mergeCell ref="R111:S111"/>
    <mergeCell ref="R103:S103"/>
    <mergeCell ref="R106:S106"/>
    <mergeCell ref="R107:S107"/>
    <mergeCell ref="R108:S108"/>
    <mergeCell ref="R115:S115"/>
    <mergeCell ref="L104:L105"/>
    <mergeCell ref="C116:D116"/>
    <mergeCell ref="C118:D118"/>
    <mergeCell ref="T119:U119"/>
    <mergeCell ref="T120:U120"/>
    <mergeCell ref="A125:A126"/>
    <mergeCell ref="C141:D141"/>
    <mergeCell ref="C137:D137"/>
    <mergeCell ref="C138:D138"/>
    <mergeCell ref="C139:D139"/>
    <mergeCell ref="C140:D140"/>
    <mergeCell ref="C135:D135"/>
    <mergeCell ref="J103:M103"/>
    <mergeCell ref="D83:M83"/>
    <mergeCell ref="E114:M114"/>
    <mergeCell ref="J112:M112"/>
    <mergeCell ref="C114:D114"/>
    <mergeCell ref="E115:M115"/>
    <mergeCell ref="E118:M118"/>
    <mergeCell ref="E116:M116"/>
    <mergeCell ref="J131:M131"/>
    <mergeCell ref="C129:D129"/>
    <mergeCell ref="C122:D122"/>
    <mergeCell ref="C117:D117"/>
    <mergeCell ref="C119:D119"/>
    <mergeCell ref="C120:D120"/>
    <mergeCell ref="C121:D121"/>
    <mergeCell ref="C131:I131"/>
    <mergeCell ref="C136:D136"/>
    <mergeCell ref="E173:M173"/>
    <mergeCell ref="E123:M123"/>
    <mergeCell ref="E129:M129"/>
    <mergeCell ref="E124:M124"/>
    <mergeCell ref="E126:M126"/>
    <mergeCell ref="E127:M127"/>
    <mergeCell ref="E128:M128"/>
    <mergeCell ref="J125:M125"/>
    <mergeCell ref="E125:I125"/>
    <mergeCell ref="F164:M164"/>
    <mergeCell ref="D163:M163"/>
    <mergeCell ref="J167:M167"/>
    <mergeCell ref="I165:L165"/>
    <mergeCell ref="K150:M150"/>
    <mergeCell ref="J151:J152"/>
    <mergeCell ref="C144:M144"/>
    <mergeCell ref="D143:M143"/>
    <mergeCell ref="C134:D134"/>
    <mergeCell ref="C127:D127"/>
    <mergeCell ref="C128:D128"/>
    <mergeCell ref="C126:D126"/>
    <mergeCell ref="D160:M160"/>
    <mergeCell ref="D161:M161"/>
    <mergeCell ref="D162:M162"/>
    <mergeCell ref="N96:O96"/>
    <mergeCell ref="N102:O102"/>
    <mergeCell ref="N106:O106"/>
    <mergeCell ref="N103:O103"/>
    <mergeCell ref="N101:O101"/>
    <mergeCell ref="N100:O100"/>
    <mergeCell ref="N97:O97"/>
    <mergeCell ref="N99:O99"/>
    <mergeCell ref="N98:O98"/>
    <mergeCell ref="E15:J15"/>
    <mergeCell ref="E24:J24"/>
    <mergeCell ref="E20:M20"/>
    <mergeCell ref="J18:M18"/>
    <mergeCell ref="E22:J22"/>
    <mergeCell ref="E23:J23"/>
    <mergeCell ref="E16:J16"/>
    <mergeCell ref="E17:J17"/>
    <mergeCell ref="C115:D115"/>
    <mergeCell ref="C72:I72"/>
    <mergeCell ref="J77:M77"/>
    <mergeCell ref="E74:J74"/>
    <mergeCell ref="E75:J75"/>
    <mergeCell ref="J76:M76"/>
    <mergeCell ref="J78:M78"/>
    <mergeCell ref="C76:I78"/>
    <mergeCell ref="C79:K79"/>
    <mergeCell ref="J67:M67"/>
    <mergeCell ref="C80:K80"/>
    <mergeCell ref="C81:K81"/>
    <mergeCell ref="C82:I82"/>
    <mergeCell ref="J82:M82"/>
    <mergeCell ref="E73:J73"/>
    <mergeCell ref="E70:M70"/>
    <mergeCell ref="E153:I153"/>
    <mergeCell ref="C148:M148"/>
    <mergeCell ref="C149:M149"/>
    <mergeCell ref="P146:Q146"/>
    <mergeCell ref="P147:Q147"/>
    <mergeCell ref="D155:M155"/>
    <mergeCell ref="N155:O155"/>
    <mergeCell ref="P149:Q149"/>
    <mergeCell ref="E140:M140"/>
    <mergeCell ref="E152:I152"/>
    <mergeCell ref="E151:I151"/>
    <mergeCell ref="E154:I154"/>
    <mergeCell ref="C147:M147"/>
    <mergeCell ref="C145:M145"/>
    <mergeCell ref="C146:M146"/>
    <mergeCell ref="E28:J28"/>
    <mergeCell ref="E29:J29"/>
    <mergeCell ref="C133:D133"/>
    <mergeCell ref="E31:J31"/>
    <mergeCell ref="E42:I42"/>
    <mergeCell ref="N90:O90"/>
    <mergeCell ref="N87:O87"/>
    <mergeCell ref="N86:O86"/>
    <mergeCell ref="N88:O88"/>
    <mergeCell ref="N89:O89"/>
    <mergeCell ref="E61:J61"/>
    <mergeCell ref="E62:J62"/>
    <mergeCell ref="E133:M133"/>
    <mergeCell ref="E130:M130"/>
    <mergeCell ref="E38:J38"/>
    <mergeCell ref="E37:J37"/>
    <mergeCell ref="E32:J32"/>
    <mergeCell ref="E33:J33"/>
    <mergeCell ref="E34:J34"/>
    <mergeCell ref="E35:J35"/>
    <mergeCell ref="E36:J36"/>
    <mergeCell ref="L84:L85"/>
    <mergeCell ref="E60:J60"/>
    <mergeCell ref="E122:M122"/>
    <mergeCell ref="E51:J51"/>
    <mergeCell ref="E44:J44"/>
    <mergeCell ref="E50:J50"/>
    <mergeCell ref="E45:J45"/>
    <mergeCell ref="J49:M49"/>
    <mergeCell ref="E49:I49"/>
    <mergeCell ref="E46:J46"/>
    <mergeCell ref="E39:I39"/>
    <mergeCell ref="E40:I40"/>
    <mergeCell ref="E48:J48"/>
    <mergeCell ref="E56:J56"/>
    <mergeCell ref="E64:J64"/>
    <mergeCell ref="E65:J65"/>
    <mergeCell ref="P87:Q87"/>
    <mergeCell ref="P88:Q88"/>
    <mergeCell ref="N81:O81"/>
    <mergeCell ref="N80:O80"/>
    <mergeCell ref="P80:Q80"/>
    <mergeCell ref="P81:Q81"/>
    <mergeCell ref="P86:Q86"/>
    <mergeCell ref="N82:O82"/>
    <mergeCell ref="N83:O83"/>
    <mergeCell ref="P82:Q82"/>
    <mergeCell ref="E63:J63"/>
    <mergeCell ref="P83:Q83"/>
    <mergeCell ref="N71:O71"/>
    <mergeCell ref="P71:Q71"/>
    <mergeCell ref="E84:I84"/>
    <mergeCell ref="P92:Q92"/>
    <mergeCell ref="P93:Q93"/>
    <mergeCell ref="P94:Q94"/>
    <mergeCell ref="N93:O93"/>
    <mergeCell ref="N91:O91"/>
    <mergeCell ref="N92:O92"/>
    <mergeCell ref="N94:O94"/>
    <mergeCell ref="V87:W87"/>
    <mergeCell ref="V88:W88"/>
    <mergeCell ref="V89:W89"/>
    <mergeCell ref="R93:S93"/>
    <mergeCell ref="R94:S94"/>
    <mergeCell ref="R91:S91"/>
    <mergeCell ref="P89:Q89"/>
    <mergeCell ref="P90:Q90"/>
    <mergeCell ref="P91:Q91"/>
    <mergeCell ref="V102:W102"/>
    <mergeCell ref="T102:U102"/>
    <mergeCell ref="T94:U94"/>
    <mergeCell ref="V93:W93"/>
    <mergeCell ref="T86:U86"/>
    <mergeCell ref="T87:U87"/>
    <mergeCell ref="T88:U88"/>
    <mergeCell ref="T89:U89"/>
    <mergeCell ref="T90:U90"/>
    <mergeCell ref="T95:U95"/>
    <mergeCell ref="T91:U91"/>
    <mergeCell ref="T92:U92"/>
    <mergeCell ref="T93:U93"/>
    <mergeCell ref="V101:W101"/>
    <mergeCell ref="R82:S82"/>
    <mergeCell ref="R83:S83"/>
    <mergeCell ref="V115:W115"/>
    <mergeCell ref="V116:W116"/>
    <mergeCell ref="V106:W106"/>
    <mergeCell ref="V107:W107"/>
    <mergeCell ref="V108:W108"/>
    <mergeCell ref="V109:W109"/>
    <mergeCell ref="V110:W110"/>
    <mergeCell ref="V111:W111"/>
    <mergeCell ref="V112:W112"/>
    <mergeCell ref="V113:W113"/>
    <mergeCell ref="R110:S110"/>
    <mergeCell ref="T113:U113"/>
    <mergeCell ref="T108:U108"/>
    <mergeCell ref="T109:U109"/>
    <mergeCell ref="T110:U110"/>
    <mergeCell ref="R109:S109"/>
    <mergeCell ref="T112:U112"/>
    <mergeCell ref="R112:S112"/>
    <mergeCell ref="V90:W90"/>
    <mergeCell ref="V91:W91"/>
    <mergeCell ref="V92:W92"/>
    <mergeCell ref="V95:W95"/>
    <mergeCell ref="P95:Q95"/>
    <mergeCell ref="P96:Q96"/>
    <mergeCell ref="P102:Q102"/>
    <mergeCell ref="N116:O116"/>
    <mergeCell ref="N107:O107"/>
    <mergeCell ref="N108:O108"/>
    <mergeCell ref="N113:O113"/>
    <mergeCell ref="P113:Q113"/>
    <mergeCell ref="P106:Q106"/>
    <mergeCell ref="P116:Q116"/>
    <mergeCell ref="N115:O115"/>
    <mergeCell ref="N112:O112"/>
    <mergeCell ref="P112:Q112"/>
    <mergeCell ref="N109:O109"/>
    <mergeCell ref="N110:O110"/>
    <mergeCell ref="N111:O111"/>
    <mergeCell ref="P109:Q109"/>
    <mergeCell ref="P110:Q110"/>
    <mergeCell ref="P111:Q111"/>
    <mergeCell ref="P107:Q107"/>
    <mergeCell ref="P108:Q108"/>
    <mergeCell ref="P101:Q101"/>
    <mergeCell ref="P115:Q115"/>
    <mergeCell ref="N95:O95"/>
    <mergeCell ref="V117:W117"/>
    <mergeCell ref="T124:U124"/>
    <mergeCell ref="T116:U116"/>
    <mergeCell ref="T117:U117"/>
    <mergeCell ref="T118:U118"/>
    <mergeCell ref="R95:S95"/>
    <mergeCell ref="R86:S86"/>
    <mergeCell ref="R102:S102"/>
    <mergeCell ref="R87:S87"/>
    <mergeCell ref="R88:S88"/>
    <mergeCell ref="R89:S89"/>
    <mergeCell ref="R90:S90"/>
    <mergeCell ref="R92:S92"/>
    <mergeCell ref="R101:S101"/>
    <mergeCell ref="R96:S96"/>
    <mergeCell ref="V103:W103"/>
    <mergeCell ref="T103:U103"/>
    <mergeCell ref="V94:W94"/>
    <mergeCell ref="T96:U96"/>
    <mergeCell ref="T98:U98"/>
    <mergeCell ref="V98:W98"/>
    <mergeCell ref="T106:U106"/>
    <mergeCell ref="V96:W96"/>
    <mergeCell ref="V86:W86"/>
    <mergeCell ref="T121:U121"/>
    <mergeCell ref="T122:U122"/>
    <mergeCell ref="R116:S116"/>
    <mergeCell ref="R117:S117"/>
    <mergeCell ref="R118:S118"/>
    <mergeCell ref="R119:S119"/>
    <mergeCell ref="R120:S120"/>
    <mergeCell ref="R121:S121"/>
    <mergeCell ref="R122:S122"/>
    <mergeCell ref="V156:W156"/>
    <mergeCell ref="V162:W162"/>
    <mergeCell ref="T142:U142"/>
    <mergeCell ref="T148:U148"/>
    <mergeCell ref="T149:U149"/>
    <mergeCell ref="V123:W123"/>
    <mergeCell ref="V119:W119"/>
    <mergeCell ref="V120:W120"/>
    <mergeCell ref="V121:W121"/>
    <mergeCell ref="V122:W122"/>
    <mergeCell ref="V127:W127"/>
    <mergeCell ref="V128:W128"/>
    <mergeCell ref="V130:W130"/>
    <mergeCell ref="V129:W129"/>
    <mergeCell ref="V139:W139"/>
    <mergeCell ref="V140:W140"/>
    <mergeCell ref="V141:W141"/>
    <mergeCell ref="V137:W137"/>
    <mergeCell ref="V125:W125"/>
    <mergeCell ref="V134:W134"/>
    <mergeCell ref="V136:W136"/>
    <mergeCell ref="V124:W124"/>
    <mergeCell ref="V132:W132"/>
    <mergeCell ref="V138:W138"/>
    <mergeCell ref="V174:W174"/>
    <mergeCell ref="V160:W160"/>
    <mergeCell ref="T164:U164"/>
    <mergeCell ref="V164:W164"/>
    <mergeCell ref="V169:W169"/>
    <mergeCell ref="V170:W170"/>
    <mergeCell ref="V171:W171"/>
    <mergeCell ref="V165:W165"/>
    <mergeCell ref="T162:U162"/>
    <mergeCell ref="T165:U165"/>
    <mergeCell ref="T168:U168"/>
    <mergeCell ref="V161:W161"/>
    <mergeCell ref="T163:U163"/>
    <mergeCell ref="V163:W163"/>
    <mergeCell ref="V168:W168"/>
    <mergeCell ref="T169:U169"/>
    <mergeCell ref="T160:U160"/>
    <mergeCell ref="N156:O156"/>
    <mergeCell ref="P156:Q156"/>
    <mergeCell ref="C159:M159"/>
    <mergeCell ref="R125:S125"/>
    <mergeCell ref="T125:U125"/>
    <mergeCell ref="R127:S127"/>
    <mergeCell ref="R128:S128"/>
    <mergeCell ref="R131:S131"/>
    <mergeCell ref="T131:U131"/>
    <mergeCell ref="T130:U130"/>
    <mergeCell ref="R130:S130"/>
    <mergeCell ref="T138:U138"/>
    <mergeCell ref="T136:U136"/>
    <mergeCell ref="T132:U132"/>
    <mergeCell ref="T127:U127"/>
    <mergeCell ref="T128:U128"/>
    <mergeCell ref="T129:U129"/>
    <mergeCell ref="T135:U135"/>
    <mergeCell ref="T134:U134"/>
    <mergeCell ref="T154:U154"/>
    <mergeCell ref="E134:M134"/>
    <mergeCell ref="E135:M135"/>
    <mergeCell ref="E136:M136"/>
    <mergeCell ref="E157:M157"/>
    <mergeCell ref="H174:L174"/>
    <mergeCell ref="N174:O174"/>
    <mergeCell ref="P174:Q174"/>
    <mergeCell ref="R174:S174"/>
    <mergeCell ref="P140:Q140"/>
    <mergeCell ref="N132:O132"/>
    <mergeCell ref="R139:S139"/>
    <mergeCell ref="N146:O146"/>
    <mergeCell ref="N144:O144"/>
    <mergeCell ref="N136:O136"/>
    <mergeCell ref="N134:O134"/>
    <mergeCell ref="P132:Q132"/>
    <mergeCell ref="E141:M141"/>
    <mergeCell ref="E137:M137"/>
    <mergeCell ref="E138:M138"/>
    <mergeCell ref="E139:M139"/>
    <mergeCell ref="R136:S136"/>
    <mergeCell ref="R164:S164"/>
    <mergeCell ref="R154:S154"/>
    <mergeCell ref="R156:S156"/>
    <mergeCell ref="R134:S134"/>
    <mergeCell ref="R135:S135"/>
    <mergeCell ref="R142:S142"/>
    <mergeCell ref="R171:S171"/>
    <mergeCell ref="N117:O117"/>
    <mergeCell ref="P139:Q139"/>
    <mergeCell ref="P117:Q117"/>
    <mergeCell ref="N127:O127"/>
    <mergeCell ref="N128:O128"/>
    <mergeCell ref="N129:O129"/>
    <mergeCell ref="P123:Q123"/>
    <mergeCell ref="P137:Q137"/>
    <mergeCell ref="P138:Q138"/>
    <mergeCell ref="P136:Q136"/>
    <mergeCell ref="N123:O123"/>
    <mergeCell ref="N124:O124"/>
    <mergeCell ref="P134:Q134"/>
    <mergeCell ref="P135:Q135"/>
    <mergeCell ref="N125:O125"/>
    <mergeCell ref="P125:Q125"/>
    <mergeCell ref="P122:Q122"/>
    <mergeCell ref="P121:Q121"/>
    <mergeCell ref="N118:O118"/>
    <mergeCell ref="N119:O119"/>
    <mergeCell ref="N120:O120"/>
    <mergeCell ref="N122:O122"/>
    <mergeCell ref="N121:O121"/>
    <mergeCell ref="P118:Q118"/>
    <mergeCell ref="V147:W147"/>
    <mergeCell ref="V148:W148"/>
    <mergeCell ref="V149:W149"/>
    <mergeCell ref="N130:O130"/>
    <mergeCell ref="N145:O145"/>
    <mergeCell ref="N140:O140"/>
    <mergeCell ref="N141:O141"/>
    <mergeCell ref="P145:Q145"/>
    <mergeCell ref="N135:O135"/>
    <mergeCell ref="N137:O137"/>
    <mergeCell ref="N138:O138"/>
    <mergeCell ref="P131:Q131"/>
    <mergeCell ref="P142:Q142"/>
    <mergeCell ref="P144:Q144"/>
    <mergeCell ref="T139:U139"/>
    <mergeCell ref="T141:U141"/>
    <mergeCell ref="T140:U140"/>
    <mergeCell ref="V142:W142"/>
    <mergeCell ref="V144:W144"/>
    <mergeCell ref="V145:W145"/>
    <mergeCell ref="V135:W135"/>
    <mergeCell ref="V131:W131"/>
    <mergeCell ref="N161:O161"/>
    <mergeCell ref="N162:O162"/>
    <mergeCell ref="R146:S146"/>
    <mergeCell ref="T146:U146"/>
    <mergeCell ref="T147:U147"/>
    <mergeCell ref="V158:W158"/>
    <mergeCell ref="V154:W154"/>
    <mergeCell ref="P154:Q154"/>
    <mergeCell ref="T158:U158"/>
    <mergeCell ref="T156:U156"/>
    <mergeCell ref="P158:Q158"/>
    <mergeCell ref="R158:S158"/>
    <mergeCell ref="T155:U155"/>
    <mergeCell ref="R153:S153"/>
    <mergeCell ref="T153:U153"/>
    <mergeCell ref="R150:S150"/>
    <mergeCell ref="V155:W155"/>
    <mergeCell ref="P155:Q155"/>
    <mergeCell ref="R155:S155"/>
    <mergeCell ref="R147:S147"/>
    <mergeCell ref="V150:W150"/>
    <mergeCell ref="V153:W153"/>
    <mergeCell ref="T150:U150"/>
    <mergeCell ref="V146:W146"/>
    <mergeCell ref="N158:O158"/>
    <mergeCell ref="P148:Q148"/>
    <mergeCell ref="P162:Q162"/>
    <mergeCell ref="T167:U167"/>
    <mergeCell ref="T170:U170"/>
    <mergeCell ref="T171:U171"/>
    <mergeCell ref="N165:O165"/>
    <mergeCell ref="R168:S168"/>
    <mergeCell ref="P168:Q168"/>
    <mergeCell ref="P169:Q169"/>
    <mergeCell ref="N168:O168"/>
    <mergeCell ref="R167:S167"/>
    <mergeCell ref="P165:Q165"/>
    <mergeCell ref="R165:S165"/>
    <mergeCell ref="N163:O163"/>
    <mergeCell ref="P160:Q160"/>
    <mergeCell ref="P161:Q161"/>
    <mergeCell ref="T161:U161"/>
    <mergeCell ref="P163:Q163"/>
    <mergeCell ref="R160:S160"/>
    <mergeCell ref="R161:S161"/>
    <mergeCell ref="R162:S162"/>
    <mergeCell ref="R163:S163"/>
    <mergeCell ref="N160:O160"/>
    <mergeCell ref="AB158:AH158"/>
    <mergeCell ref="V176:W176"/>
    <mergeCell ref="V172:W172"/>
    <mergeCell ref="N171:O171"/>
    <mergeCell ref="V167:W167"/>
    <mergeCell ref="N172:O172"/>
    <mergeCell ref="P172:Q172"/>
    <mergeCell ref="R172:S172"/>
    <mergeCell ref="P167:Q167"/>
    <mergeCell ref="N167:O167"/>
    <mergeCell ref="P171:Q171"/>
    <mergeCell ref="N169:O169"/>
    <mergeCell ref="N170:O170"/>
    <mergeCell ref="T176:U176"/>
    <mergeCell ref="N176:O176"/>
    <mergeCell ref="P170:Q170"/>
    <mergeCell ref="R176:S176"/>
    <mergeCell ref="P176:Q176"/>
    <mergeCell ref="T174:U174"/>
    <mergeCell ref="N164:O164"/>
    <mergeCell ref="P164:Q164"/>
    <mergeCell ref="T172:U172"/>
    <mergeCell ref="R169:S169"/>
    <mergeCell ref="R170:S170"/>
    <mergeCell ref="T81:U81"/>
    <mergeCell ref="V80:W80"/>
    <mergeCell ref="V81:W81"/>
    <mergeCell ref="V82:W82"/>
    <mergeCell ref="T80:U80"/>
    <mergeCell ref="T82:U82"/>
    <mergeCell ref="V83:W83"/>
    <mergeCell ref="T83:U83"/>
    <mergeCell ref="R149:S149"/>
    <mergeCell ref="R132:S132"/>
    <mergeCell ref="R148:S148"/>
    <mergeCell ref="R138:S138"/>
    <mergeCell ref="R141:S141"/>
    <mergeCell ref="R140:S140"/>
    <mergeCell ref="R144:S144"/>
    <mergeCell ref="R137:S137"/>
    <mergeCell ref="R145:S145"/>
    <mergeCell ref="R80:S80"/>
    <mergeCell ref="R81:S81"/>
    <mergeCell ref="T144:U144"/>
    <mergeCell ref="T145:U145"/>
    <mergeCell ref="V118:W118"/>
    <mergeCell ref="T137:U137"/>
    <mergeCell ref="T123:U123"/>
    <mergeCell ref="R71:S71"/>
    <mergeCell ref="E5:I5"/>
    <mergeCell ref="E6:I6"/>
    <mergeCell ref="E47:J47"/>
    <mergeCell ref="E54:J54"/>
    <mergeCell ref="E55:J55"/>
    <mergeCell ref="V41:W41"/>
    <mergeCell ref="V69:W69"/>
    <mergeCell ref="V71:W71"/>
    <mergeCell ref="T71:U71"/>
    <mergeCell ref="N69:O69"/>
    <mergeCell ref="P69:Q69"/>
    <mergeCell ref="R69:S69"/>
    <mergeCell ref="T69:U69"/>
    <mergeCell ref="N41:O41"/>
    <mergeCell ref="P41:Q41"/>
    <mergeCell ref="E53:J53"/>
    <mergeCell ref="E52:J52"/>
    <mergeCell ref="D66:L66"/>
    <mergeCell ref="E57:J57"/>
    <mergeCell ref="E58:J58"/>
    <mergeCell ref="E59:J59"/>
    <mergeCell ref="E43:J43"/>
    <mergeCell ref="J39:M39"/>
    <mergeCell ref="Y1:AA1"/>
    <mergeCell ref="Y2:AA2"/>
    <mergeCell ref="E1:I1"/>
    <mergeCell ref="E2:I2"/>
    <mergeCell ref="E3:I3"/>
    <mergeCell ref="E4:I4"/>
    <mergeCell ref="Y3:AA3"/>
    <mergeCell ref="R41:S41"/>
    <mergeCell ref="T41:U41"/>
    <mergeCell ref="E14:J14"/>
    <mergeCell ref="E30:J30"/>
    <mergeCell ref="E18:I18"/>
    <mergeCell ref="E19:M19"/>
    <mergeCell ref="E7:I7"/>
    <mergeCell ref="E8:I8"/>
    <mergeCell ref="E9:I9"/>
    <mergeCell ref="E11:J11"/>
    <mergeCell ref="E10:J10"/>
    <mergeCell ref="E12:J12"/>
    <mergeCell ref="E13:J13"/>
    <mergeCell ref="E27:J27"/>
    <mergeCell ref="E21:J21"/>
    <mergeCell ref="E25:J25"/>
    <mergeCell ref="E26:J26"/>
    <mergeCell ref="T115:U115"/>
    <mergeCell ref="T107:U107"/>
    <mergeCell ref="T111:U111"/>
    <mergeCell ref="C130:D130"/>
    <mergeCell ref="N154:O154"/>
    <mergeCell ref="N150:O150"/>
    <mergeCell ref="N148:O148"/>
    <mergeCell ref="N149:O149"/>
    <mergeCell ref="N131:O131"/>
    <mergeCell ref="N139:O139"/>
    <mergeCell ref="N147:O147"/>
    <mergeCell ref="N142:O142"/>
    <mergeCell ref="N153:O153"/>
    <mergeCell ref="P153:Q153"/>
    <mergeCell ref="P150:Q150"/>
    <mergeCell ref="P129:Q129"/>
    <mergeCell ref="P130:Q130"/>
    <mergeCell ref="R123:S123"/>
    <mergeCell ref="P141:Q141"/>
    <mergeCell ref="R124:S124"/>
    <mergeCell ref="P124:Q124"/>
    <mergeCell ref="R129:S129"/>
    <mergeCell ref="P127:Q127"/>
    <mergeCell ref="P128:Q128"/>
  </mergeCells>
  <phoneticPr fontId="0" type="noConversion"/>
  <dataValidations count="9">
    <dataValidation type="list" allowBlank="1" showInputMessage="1" showErrorMessage="1" sqref="I165:L166 H174">
      <formula1>Activity</formula1>
    </dataValidation>
    <dataValidation type="list" allowBlank="1" showInputMessage="1" showErrorMessage="1" sqref="C134:C141 D134">
      <formula1>Commodity</formula1>
    </dataValidation>
    <dataValidation type="list" allowBlank="1" showInputMessage="1" showErrorMessage="1" sqref="E74:J75">
      <formula1>Fabrication</formula1>
    </dataValidation>
    <dataValidation type="list" allowBlank="1" showInputMessage="1" showErrorMessage="1" sqref="C115:C125">
      <formula1>Contractual</formula1>
    </dataValidation>
    <dataValidation type="list" allowBlank="1" showInputMessage="1" showErrorMessage="1" sqref="C106:C111 C86:C102">
      <formula1>Travel</formula1>
    </dataValidation>
    <dataValidation type="list" allowBlank="1" showInputMessage="1" showErrorMessage="1" sqref="E33:J38">
      <formula1>Student</formula1>
    </dataValidation>
    <dataValidation type="list" allowBlank="1" showInputMessage="1" showErrorMessage="1" sqref="E22:J29">
      <formula1>OtherPersonnel</formula1>
    </dataValidation>
    <dataValidation showDropDown="1" showInputMessage="1" showErrorMessage="1" sqref="D12"/>
    <dataValidation type="list" allowBlank="1" showInputMessage="1" showErrorMessage="1" sqref="E12:J17">
      <formula1>SeniorPersonnel</formula1>
    </dataValidation>
  </dataValidations>
  <printOptions horizontalCentered="1"/>
  <pageMargins left="0.25" right="0.25" top="0.75" bottom="0.75" header="0.3" footer="0.3"/>
  <pageSetup scale="28" orientation="portrait"/>
  <headerFooter alignWithMargins="0">
    <oddHeader xml:space="preserve">&amp;C&amp;"Arial,Bold"&amp;14
UNIVERSITY OF ALASKA FAIRBANKS&amp;16
</oddHeader>
  </headerFooter>
  <colBreaks count="1" manualBreakCount="1">
    <brk id="25" max="172" man="1"/>
  </colBreaks>
  <ignoredErrors>
    <ignoredError sqref="W42:W44 X49:X71 Z67 N80:X83 C74:C75 N125:X132 N142:X150 L153:L154 W70 D160:M163 N172:X176 O42:O44 P41:P43 Q42:Q44 M74:M75 R41:R43 S42:S44 M33:M38 T41:T43 U42:U44 V41:V43 O48:O68 O70 P49:P71 Q48:Q68 Q70 R49:R71 S48:S68 S70 T49:T71 U48:U68 U70 V49:V71 W48:W68 N156:X165 O46 Q46 S46 U46 W46 N41 Z49 N69 N71 O12:W40 M12:M17 M174 N86:X96 L86:L96 AB160:AH164 X12:X46 L102 L106:L111 M22:M29 C12:C29 AE12:AE39 O74:X77 O102:X113 N102:N103 N104:N113 L97:X101" unlockedFormula="1"/>
    <ignoredError sqref="X47:X48 O45 O47 Q45 P44:P46 Q47 P47:P48 S45 R44:R46 S47 R47:R48 U45 T44:T46 U47 T47:T48 W45 V44:V46 V47:V48 W47" formula="1" unlockedFormula="1"/>
  </ignoredErrors>
  <legacy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enableFormatConditionsCalculation="0">
    <tabColor indexed="44"/>
    <pageSetUpPr fitToPage="1"/>
  </sheetPr>
  <dimension ref="A1:CA276"/>
  <sheetViews>
    <sheetView workbookViewId="0">
      <selection activeCell="J4" sqref="J4"/>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6640625" style="39" customWidth="1"/>
    <col min="11" max="11" width="6.83203125" style="39" customWidth="1"/>
    <col min="12" max="12" width="7.33203125" style="39" customWidth="1"/>
    <col min="13" max="13" width="9.33203125" style="42" customWidth="1"/>
    <col min="14" max="14" width="6.83203125" style="129" customWidth="1"/>
    <col min="15" max="15" width="9.83203125" style="129" customWidth="1"/>
    <col min="16" max="16" width="6.83203125" style="83" customWidth="1"/>
    <col min="17" max="17" width="9.83203125" style="129" customWidth="1"/>
    <col min="18" max="18" width="6.83203125" style="83" customWidth="1"/>
    <col min="19" max="19" width="9.83203125" style="129" customWidth="1"/>
    <col min="20" max="20" width="6.83203125" style="83" customWidth="1"/>
    <col min="21" max="21" width="9.83203125" style="129" customWidth="1"/>
    <col min="22" max="22" width="6.83203125" style="83" customWidth="1"/>
    <col min="23" max="23" width="9.83203125" style="129" customWidth="1"/>
    <col min="24" max="24" width="9.83203125" style="83" customWidth="1"/>
    <col min="25" max="25" width="6.83203125" style="14" customWidth="1"/>
    <col min="26" max="26" width="9.83203125" style="39" customWidth="1"/>
    <col min="27" max="27" width="6.83203125" style="39" customWidth="1"/>
    <col min="28" max="28" width="9.83203125" style="39" customWidth="1"/>
    <col min="29" max="29" width="6.83203125" style="39" customWidth="1"/>
    <col min="30" max="30" width="9.83203125" style="39" customWidth="1"/>
    <col min="31" max="31" width="6.83203125" style="39" customWidth="1"/>
    <col min="32" max="32" width="9.83203125" style="39" customWidth="1"/>
    <col min="33" max="33" width="6.83203125" style="39" customWidth="1"/>
    <col min="34" max="35" width="9.83203125" style="39" customWidth="1"/>
    <col min="36" max="36" width="6.83203125" style="14" customWidth="1"/>
    <col min="37" max="37" width="9.83203125" style="39" customWidth="1"/>
    <col min="38" max="38" width="6.83203125" style="39" customWidth="1"/>
    <col min="39" max="39" width="9.83203125" style="39" customWidth="1"/>
    <col min="40" max="40" width="6.83203125" style="39" customWidth="1"/>
    <col min="41" max="41" width="9.83203125" style="39" customWidth="1"/>
    <col min="42" max="42" width="6.83203125" style="39" customWidth="1"/>
    <col min="43" max="43" width="9.83203125" style="39" customWidth="1"/>
    <col min="44" max="44" width="6.83203125" style="39" customWidth="1"/>
    <col min="45" max="46" width="9.83203125" style="39" customWidth="1"/>
    <col min="47" max="47" width="6.83203125" style="14" customWidth="1"/>
    <col min="48" max="48" width="9.83203125" style="39" customWidth="1"/>
    <col min="49" max="49" width="6.83203125" style="39" customWidth="1"/>
    <col min="50" max="50" width="9.83203125" style="39" customWidth="1"/>
    <col min="51" max="51" width="6.83203125" style="39" customWidth="1"/>
    <col min="52" max="52" width="9.83203125" style="39" customWidth="1"/>
    <col min="53" max="53" width="6.83203125" style="39" customWidth="1"/>
    <col min="54" max="54" width="9.83203125" style="39" customWidth="1"/>
    <col min="55" max="55" width="6.83203125" style="39" customWidth="1"/>
    <col min="56" max="57" width="9.83203125" style="39" customWidth="1"/>
    <col min="58" max="63" width="7.83203125" customWidth="1"/>
    <col min="64" max="64" width="4.33203125" customWidth="1"/>
    <col min="65" max="65" width="11.83203125" style="39" customWidth="1"/>
    <col min="66" max="71" width="12.83203125" style="39" customWidth="1"/>
    <col min="72" max="72" width="2.83203125" style="39" customWidth="1"/>
    <col min="73" max="73" width="20.83203125" style="39"/>
    <col min="74" max="79" width="12.83203125" style="39" customWidth="1"/>
    <col min="80" max="16384" width="20.83203125" style="39"/>
  </cols>
  <sheetData>
    <row r="1" spans="1:68" s="12" customFormat="1" ht="14.1" customHeight="1">
      <c r="A1" s="25"/>
      <c r="B1" s="25"/>
      <c r="C1" s="13" t="s">
        <v>519</v>
      </c>
      <c r="D1" s="13"/>
      <c r="E1" s="949"/>
      <c r="F1" s="949"/>
      <c r="G1" s="949"/>
      <c r="H1" s="949"/>
      <c r="I1" s="949"/>
      <c r="J1" s="13"/>
      <c r="K1" s="13"/>
      <c r="L1" s="13"/>
      <c r="M1" s="14"/>
      <c r="N1" s="14"/>
      <c r="O1" s="14"/>
      <c r="P1" s="14"/>
      <c r="Q1" s="14"/>
      <c r="R1" s="14"/>
      <c r="S1" s="14"/>
      <c r="T1" s="14"/>
      <c r="U1" s="14"/>
      <c r="W1" s="14"/>
      <c r="X1" s="36" t="s">
        <v>696</v>
      </c>
      <c r="Y1" s="965"/>
      <c r="Z1" s="948"/>
      <c r="AJ1" s="965"/>
      <c r="AK1" s="948"/>
      <c r="AU1" s="965"/>
      <c r="AV1" s="948"/>
    </row>
    <row r="2" spans="1:68" s="12" customFormat="1" ht="14.1" customHeight="1">
      <c r="A2" s="25"/>
      <c r="B2" s="25"/>
      <c r="C2" s="13" t="s">
        <v>523</v>
      </c>
      <c r="D2" s="13"/>
      <c r="E2" s="949"/>
      <c r="F2" s="949"/>
      <c r="G2" s="949"/>
      <c r="H2" s="949"/>
      <c r="I2" s="949"/>
      <c r="J2" s="13"/>
      <c r="K2" s="13"/>
      <c r="L2" s="13"/>
      <c r="M2" s="14"/>
      <c r="N2" s="14"/>
      <c r="O2" s="14"/>
      <c r="P2" s="14"/>
      <c r="Q2" s="14"/>
      <c r="R2" s="14"/>
      <c r="S2" s="14"/>
      <c r="T2" s="14"/>
      <c r="U2" s="14"/>
      <c r="V2" s="14"/>
      <c r="W2" s="14"/>
      <c r="Y2" s="965"/>
      <c r="Z2" s="948"/>
      <c r="AJ2" s="965"/>
      <c r="AK2" s="948"/>
      <c r="AU2" s="965"/>
      <c r="AV2" s="948"/>
    </row>
    <row r="3" spans="1:68" s="12" customFormat="1" ht="14.1" customHeight="1">
      <c r="A3" s="25"/>
      <c r="B3" s="25"/>
      <c r="C3" s="14" t="s">
        <v>521</v>
      </c>
      <c r="D3" s="860"/>
      <c r="E3" s="949"/>
      <c r="F3" s="949"/>
      <c r="G3" s="949"/>
      <c r="H3" s="949"/>
      <c r="I3" s="949"/>
      <c r="J3" s="13"/>
      <c r="K3" s="13"/>
      <c r="L3" s="13"/>
      <c r="M3" s="14"/>
      <c r="N3" s="17"/>
      <c r="O3" s="14"/>
      <c r="P3" s="17"/>
      <c r="Q3" s="14"/>
      <c r="R3" s="17"/>
      <c r="S3" s="14"/>
      <c r="T3" s="17"/>
      <c r="U3" s="14"/>
      <c r="V3" s="17"/>
      <c r="W3" s="14"/>
      <c r="X3" s="36" t="s">
        <v>517</v>
      </c>
      <c r="Y3" s="965"/>
      <c r="Z3" s="948"/>
      <c r="AJ3" s="965"/>
      <c r="AK3" s="948"/>
      <c r="AU3" s="965"/>
      <c r="AV3" s="948"/>
    </row>
    <row r="4" spans="1:68" s="12" customFormat="1" ht="14.1" customHeight="1">
      <c r="A4" s="25"/>
      <c r="B4" s="25"/>
      <c r="C4" s="17" t="s">
        <v>522</v>
      </c>
      <c r="D4" s="861"/>
      <c r="E4" s="1060"/>
      <c r="F4" s="1060"/>
      <c r="G4" s="1060"/>
      <c r="H4" s="1060"/>
      <c r="I4" s="1060"/>
      <c r="J4" s="14"/>
      <c r="K4" s="14"/>
      <c r="L4" s="14"/>
      <c r="Y4" s="15"/>
      <c r="AJ4" s="15"/>
      <c r="AU4" s="15"/>
    </row>
    <row r="5" spans="1:68" s="12" customFormat="1" ht="14.1" customHeight="1" thickBot="1">
      <c r="A5" s="25"/>
      <c r="B5" s="25"/>
      <c r="C5" s="17"/>
      <c r="D5" s="14"/>
      <c r="E5" s="1060"/>
      <c r="F5" s="1060"/>
      <c r="G5" s="1060"/>
      <c r="H5" s="1060"/>
      <c r="I5" s="1060"/>
      <c r="J5" s="14"/>
      <c r="K5" s="14"/>
      <c r="L5" s="14"/>
      <c r="Y5" s="15"/>
      <c r="AJ5" s="15"/>
      <c r="AU5" s="15"/>
    </row>
    <row r="6" spans="1:68" s="12" customFormat="1" ht="14.1" customHeight="1" thickBot="1">
      <c r="A6" s="25"/>
      <c r="B6" s="25"/>
      <c r="C6" s="799" t="s">
        <v>589</v>
      </c>
      <c r="D6" s="798"/>
      <c r="E6" s="1168"/>
      <c r="F6" s="1060"/>
      <c r="G6" s="1060"/>
      <c r="H6" s="1060"/>
      <c r="I6" s="1060"/>
      <c r="J6" s="14"/>
      <c r="K6" s="14"/>
      <c r="L6" s="14"/>
      <c r="Y6" s="15"/>
      <c r="AJ6" s="15"/>
      <c r="AU6" s="15"/>
    </row>
    <row r="7" spans="1:68" s="12" customFormat="1" ht="13.5" customHeight="1" thickBot="1">
      <c r="A7" s="25"/>
      <c r="B7" s="25"/>
      <c r="C7" s="18"/>
      <c r="D7" s="18"/>
      <c r="E7" s="1060"/>
      <c r="F7" s="1060"/>
      <c r="G7" s="1060"/>
      <c r="H7" s="1060"/>
      <c r="I7" s="1060"/>
      <c r="J7" s="18"/>
      <c r="K7" s="18"/>
      <c r="L7" s="18"/>
      <c r="M7" s="19"/>
      <c r="N7" s="14"/>
      <c r="O7" s="14"/>
      <c r="P7" s="14"/>
      <c r="Q7" s="14"/>
      <c r="R7" s="14"/>
      <c r="S7" s="14"/>
      <c r="T7" s="14"/>
      <c r="U7" s="14"/>
      <c r="V7" s="14"/>
      <c r="W7" s="14"/>
      <c r="X7" s="16" t="s">
        <v>577</v>
      </c>
      <c r="Y7" s="15"/>
      <c r="Z7" s="807"/>
      <c r="AJ7" s="15"/>
      <c r="AK7" s="807"/>
      <c r="AU7" s="15"/>
      <c r="AV7" s="807"/>
    </row>
    <row r="8" spans="1:68" s="12" customFormat="1" ht="14.1" customHeight="1" thickBot="1">
      <c r="A8" s="25"/>
      <c r="B8" s="25"/>
      <c r="C8" s="22"/>
      <c r="D8" s="148"/>
      <c r="E8" s="1061"/>
      <c r="F8" s="1061"/>
      <c r="G8" s="1061"/>
      <c r="H8" s="1061"/>
      <c r="I8" s="1061"/>
      <c r="J8" s="148"/>
      <c r="K8" s="148"/>
      <c r="L8" s="148"/>
      <c r="M8" s="185"/>
      <c r="N8" s="1134" t="s">
        <v>597</v>
      </c>
      <c r="O8" s="1135"/>
      <c r="P8" s="1135"/>
      <c r="Q8" s="1135"/>
      <c r="R8" s="1135"/>
      <c r="S8" s="1135"/>
      <c r="T8" s="1135"/>
      <c r="U8" s="1135"/>
      <c r="V8" s="1135"/>
      <c r="W8" s="1135"/>
      <c r="X8" s="1144"/>
      <c r="Y8" s="1134" t="s">
        <v>598</v>
      </c>
      <c r="Z8" s="1135"/>
      <c r="AA8" s="1135"/>
      <c r="AB8" s="1135"/>
      <c r="AC8" s="1135"/>
      <c r="AD8" s="1135"/>
      <c r="AE8" s="1135"/>
      <c r="AF8" s="1135"/>
      <c r="AG8" s="1135"/>
      <c r="AH8" s="1135"/>
      <c r="AI8" s="1135"/>
      <c r="AJ8" s="1134" t="s">
        <v>482</v>
      </c>
      <c r="AK8" s="1135"/>
      <c r="AL8" s="1135"/>
      <c r="AM8" s="1135"/>
      <c r="AN8" s="1135"/>
      <c r="AO8" s="1135"/>
      <c r="AP8" s="1135"/>
      <c r="AQ8" s="1135"/>
      <c r="AR8" s="1135"/>
      <c r="AS8" s="1135"/>
      <c r="AT8" s="1135"/>
      <c r="AU8" s="1134" t="s">
        <v>182</v>
      </c>
      <c r="AV8" s="1135"/>
      <c r="AW8" s="1135"/>
      <c r="AX8" s="1135"/>
      <c r="AY8" s="1135"/>
      <c r="AZ8" s="1135"/>
      <c r="BA8" s="1135"/>
      <c r="BB8" s="1135"/>
      <c r="BC8" s="1135"/>
      <c r="BD8" s="1135"/>
      <c r="BE8" s="1135"/>
      <c r="BF8" s="1142" t="s">
        <v>601</v>
      </c>
      <c r="BG8" s="1143"/>
      <c r="BH8" s="1143"/>
      <c r="BI8" s="1143"/>
      <c r="BJ8" s="1143"/>
      <c r="BK8" s="1144"/>
    </row>
    <row r="9" spans="1:68" s="12" customFormat="1" ht="14.1" customHeight="1" thickBot="1">
      <c r="A9" s="25"/>
      <c r="B9" s="25"/>
      <c r="C9" s="28"/>
      <c r="D9" s="17"/>
      <c r="E9" s="949"/>
      <c r="F9" s="949"/>
      <c r="G9" s="949"/>
      <c r="H9" s="949"/>
      <c r="I9" s="949"/>
      <c r="J9" s="17"/>
      <c r="K9" s="17"/>
      <c r="L9" s="17"/>
      <c r="M9" s="14"/>
      <c r="N9" s="820"/>
      <c r="O9" s="821" t="s">
        <v>501</v>
      </c>
      <c r="P9" s="773"/>
      <c r="Q9" s="821" t="s">
        <v>502</v>
      </c>
      <c r="R9" s="773"/>
      <c r="S9" s="821" t="s">
        <v>503</v>
      </c>
      <c r="T9" s="773"/>
      <c r="U9" s="821" t="s">
        <v>578</v>
      </c>
      <c r="V9" s="773"/>
      <c r="W9" s="821" t="s">
        <v>579</v>
      </c>
      <c r="X9" s="1140" t="s">
        <v>216</v>
      </c>
      <c r="Y9" s="772"/>
      <c r="Z9" s="821" t="s">
        <v>501</v>
      </c>
      <c r="AA9" s="773"/>
      <c r="AB9" s="821" t="s">
        <v>502</v>
      </c>
      <c r="AC9" s="773"/>
      <c r="AD9" s="821" t="s">
        <v>503</v>
      </c>
      <c r="AE9" s="773"/>
      <c r="AF9" s="821" t="s">
        <v>578</v>
      </c>
      <c r="AG9" s="773"/>
      <c r="AH9" s="821" t="s">
        <v>579</v>
      </c>
      <c r="AI9" s="1140" t="s">
        <v>216</v>
      </c>
      <c r="AJ9" s="772"/>
      <c r="AK9" s="821" t="s">
        <v>501</v>
      </c>
      <c r="AL9" s="773"/>
      <c r="AM9" s="821" t="s">
        <v>502</v>
      </c>
      <c r="AN9" s="773"/>
      <c r="AO9" s="821" t="s">
        <v>503</v>
      </c>
      <c r="AP9" s="773"/>
      <c r="AQ9" s="821" t="s">
        <v>578</v>
      </c>
      <c r="AR9" s="773"/>
      <c r="AS9" s="821" t="s">
        <v>579</v>
      </c>
      <c r="AT9" s="1140" t="s">
        <v>216</v>
      </c>
      <c r="AU9" s="772"/>
      <c r="AV9" s="821" t="s">
        <v>501</v>
      </c>
      <c r="AW9" s="773"/>
      <c r="AX9" s="821" t="s">
        <v>502</v>
      </c>
      <c r="AY9" s="773"/>
      <c r="AZ9" s="821" t="s">
        <v>503</v>
      </c>
      <c r="BA9" s="773"/>
      <c r="BB9" s="821" t="s">
        <v>578</v>
      </c>
      <c r="BC9" s="773"/>
      <c r="BD9" s="821" t="s">
        <v>579</v>
      </c>
      <c r="BE9" s="1140" t="s">
        <v>216</v>
      </c>
      <c r="BF9" s="772" t="s">
        <v>501</v>
      </c>
      <c r="BG9" s="772" t="s">
        <v>502</v>
      </c>
      <c r="BH9" s="772" t="s">
        <v>503</v>
      </c>
      <c r="BI9" s="772" t="s">
        <v>578</v>
      </c>
      <c r="BJ9" s="772" t="s">
        <v>579</v>
      </c>
      <c r="BK9" s="806" t="s">
        <v>602</v>
      </c>
    </row>
    <row r="10" spans="1:68" s="12" customFormat="1" ht="21.75" customHeight="1" thickBot="1">
      <c r="A10" s="25" t="s">
        <v>217</v>
      </c>
      <c r="B10" s="25"/>
      <c r="C10" s="150" t="s">
        <v>536</v>
      </c>
      <c r="D10" s="151"/>
      <c r="E10" s="1062"/>
      <c r="F10" s="1062"/>
      <c r="G10" s="1062"/>
      <c r="H10" s="1062"/>
      <c r="I10" s="1062"/>
      <c r="J10" s="151"/>
      <c r="K10" s="151"/>
      <c r="L10" s="151"/>
      <c r="M10" s="186"/>
      <c r="N10" s="30" t="s">
        <v>525</v>
      </c>
      <c r="O10" s="187"/>
      <c r="P10" s="744" t="s">
        <v>525</v>
      </c>
      <c r="Q10" s="187"/>
      <c r="R10" s="744" t="s">
        <v>525</v>
      </c>
      <c r="S10" s="187"/>
      <c r="T10" s="744" t="s">
        <v>525</v>
      </c>
      <c r="U10" s="187"/>
      <c r="V10" s="744" t="s">
        <v>525</v>
      </c>
      <c r="W10" s="187"/>
      <c r="X10" s="1141"/>
      <c r="Y10" s="744" t="s">
        <v>525</v>
      </c>
      <c r="Z10" s="187"/>
      <c r="AA10" s="744" t="s">
        <v>525</v>
      </c>
      <c r="AB10" s="187"/>
      <c r="AC10" s="744" t="s">
        <v>525</v>
      </c>
      <c r="AD10" s="187"/>
      <c r="AE10" s="744" t="s">
        <v>525</v>
      </c>
      <c r="AF10" s="187"/>
      <c r="AG10" s="744" t="s">
        <v>525</v>
      </c>
      <c r="AH10" s="187"/>
      <c r="AI10" s="1141"/>
      <c r="AJ10" s="744" t="s">
        <v>525</v>
      </c>
      <c r="AK10" s="187"/>
      <c r="AL10" s="744" t="s">
        <v>525</v>
      </c>
      <c r="AM10" s="187"/>
      <c r="AN10" s="744" t="s">
        <v>525</v>
      </c>
      <c r="AO10" s="187"/>
      <c r="AP10" s="744" t="s">
        <v>525</v>
      </c>
      <c r="AQ10" s="187"/>
      <c r="AR10" s="744" t="s">
        <v>525</v>
      </c>
      <c r="AS10" s="187"/>
      <c r="AT10" s="1141"/>
      <c r="AU10" s="744" t="s">
        <v>525</v>
      </c>
      <c r="AV10" s="187"/>
      <c r="AW10" s="744" t="s">
        <v>525</v>
      </c>
      <c r="AX10" s="187"/>
      <c r="AY10" s="744" t="s">
        <v>525</v>
      </c>
      <c r="AZ10" s="187"/>
      <c r="BA10" s="744" t="s">
        <v>525</v>
      </c>
      <c r="BB10" s="187"/>
      <c r="BC10" s="744" t="s">
        <v>525</v>
      </c>
      <c r="BD10" s="187"/>
      <c r="BE10" s="1141"/>
      <c r="BF10" s="150"/>
      <c r="BG10" s="19"/>
      <c r="BH10" s="19"/>
      <c r="BI10" s="19"/>
      <c r="BJ10" s="19"/>
      <c r="BK10" s="829"/>
      <c r="BN10" s="1142" t="s">
        <v>61</v>
      </c>
      <c r="BO10" s="1143"/>
      <c r="BP10" s="1171"/>
    </row>
    <row r="11" spans="1:68" s="12" customFormat="1" ht="27.75" customHeight="1">
      <c r="A11" s="25">
        <v>1000</v>
      </c>
      <c r="B11" s="25"/>
      <c r="C11" s="29" t="s">
        <v>758</v>
      </c>
      <c r="D11" s="14"/>
      <c r="E11" s="1065"/>
      <c r="F11" s="1066"/>
      <c r="G11" s="1066"/>
      <c r="H11" s="1066"/>
      <c r="I11" s="1066"/>
      <c r="J11" s="1066"/>
      <c r="K11" s="32" t="s">
        <v>524</v>
      </c>
      <c r="L11" s="32" t="s">
        <v>504</v>
      </c>
      <c r="M11" s="32" t="s">
        <v>4</v>
      </c>
      <c r="N11" s="22"/>
      <c r="O11" s="33"/>
      <c r="P11" s="28"/>
      <c r="Q11" s="33"/>
      <c r="R11" s="28"/>
      <c r="S11" s="33"/>
      <c r="T11" s="28"/>
      <c r="U11" s="33"/>
      <c r="V11" s="28"/>
      <c r="W11" s="33"/>
      <c r="X11" s="34"/>
      <c r="Y11" s="22"/>
      <c r="Z11" s="33"/>
      <c r="AA11" s="28"/>
      <c r="AB11" s="33"/>
      <c r="AC11" s="28"/>
      <c r="AD11" s="33"/>
      <c r="AE11" s="28"/>
      <c r="AF11" s="33"/>
      <c r="AG11" s="28"/>
      <c r="AH11" s="33"/>
      <c r="AI11" s="34"/>
      <c r="AJ11" s="22"/>
      <c r="AK11" s="33"/>
      <c r="AL11" s="28"/>
      <c r="AM11" s="33"/>
      <c r="AN11" s="28"/>
      <c r="AO11" s="33"/>
      <c r="AP11" s="28"/>
      <c r="AQ11" s="33"/>
      <c r="AR11" s="28"/>
      <c r="AS11" s="33"/>
      <c r="AT11" s="34"/>
      <c r="AU11" s="22"/>
      <c r="AV11" s="33"/>
      <c r="AW11" s="28"/>
      <c r="AX11" s="33"/>
      <c r="AY11" s="28"/>
      <c r="AZ11" s="33"/>
      <c r="BA11" s="28"/>
      <c r="BB11" s="33"/>
      <c r="BC11" s="28"/>
      <c r="BD11" s="33"/>
      <c r="BE11" s="34"/>
      <c r="BF11" s="14"/>
      <c r="BG11" s="14"/>
      <c r="BH11" s="14"/>
      <c r="BI11" s="14"/>
      <c r="BJ11" s="14"/>
      <c r="BK11" s="822"/>
      <c r="BN11" s="766" t="s">
        <v>54</v>
      </c>
      <c r="BO11" s="767" t="s">
        <v>55</v>
      </c>
      <c r="BP11" s="768" t="s">
        <v>56</v>
      </c>
    </row>
    <row r="12" spans="1:68" s="12" customFormat="1" ht="15" customHeight="1">
      <c r="A12" s="25"/>
      <c r="B12" s="25"/>
      <c r="C12" s="35" t="s">
        <v>520</v>
      </c>
      <c r="D12" s="198" t="s">
        <v>62</v>
      </c>
      <c r="E12" s="1090"/>
      <c r="F12" s="1064"/>
      <c r="G12" s="1064"/>
      <c r="H12" s="1064"/>
      <c r="I12" s="1064"/>
      <c r="J12" s="1064"/>
      <c r="K12" s="37"/>
      <c r="L12" s="36"/>
      <c r="M12" s="14"/>
      <c r="N12" s="38"/>
      <c r="O12" s="33"/>
      <c r="P12" s="38"/>
      <c r="Q12" s="33"/>
      <c r="R12" s="38"/>
      <c r="S12" s="33"/>
      <c r="T12" s="38"/>
      <c r="U12" s="33"/>
      <c r="V12" s="38"/>
      <c r="W12" s="33"/>
      <c r="X12" s="34"/>
      <c r="Y12" s="38"/>
      <c r="Z12" s="33"/>
      <c r="AA12" s="38"/>
      <c r="AB12" s="33"/>
      <c r="AC12" s="38"/>
      <c r="AD12" s="33"/>
      <c r="AE12" s="38"/>
      <c r="AF12" s="33"/>
      <c r="AG12" s="38"/>
      <c r="AH12" s="33"/>
      <c r="AI12" s="34"/>
      <c r="AJ12" s="38"/>
      <c r="AK12" s="33"/>
      <c r="AL12" s="38"/>
      <c r="AM12" s="33"/>
      <c r="AN12" s="38"/>
      <c r="AO12" s="33"/>
      <c r="AP12" s="38"/>
      <c r="AQ12" s="33"/>
      <c r="AR12" s="38"/>
      <c r="AS12" s="33"/>
      <c r="AT12" s="34"/>
      <c r="AU12" s="38"/>
      <c r="AV12" s="33"/>
      <c r="AW12" s="38"/>
      <c r="AX12" s="33"/>
      <c r="AY12" s="38"/>
      <c r="AZ12" s="33"/>
      <c r="BA12" s="38"/>
      <c r="BB12" s="33"/>
      <c r="BC12" s="38"/>
      <c r="BD12" s="33"/>
      <c r="BE12" s="34"/>
      <c r="BF12" s="14"/>
      <c r="BG12" s="14"/>
      <c r="BH12" s="14"/>
      <c r="BI12" s="14"/>
      <c r="BJ12" s="14"/>
      <c r="BK12" s="822"/>
      <c r="BN12" s="750"/>
      <c r="BO12" s="751"/>
      <c r="BP12" s="752"/>
    </row>
    <row r="13" spans="1:68" ht="15" customHeight="1">
      <c r="C13" s="53">
        <f t="shared" ref="C13:C18" si="0">N13+P13+R13+T13+V13</f>
        <v>0</v>
      </c>
      <c r="D13" s="40"/>
      <c r="E13" s="1081" t="s">
        <v>63</v>
      </c>
      <c r="F13" s="1082"/>
      <c r="G13" s="1082"/>
      <c r="H13" s="1082"/>
      <c r="I13" s="1082"/>
      <c r="J13" s="1082"/>
      <c r="K13" s="41">
        <v>0</v>
      </c>
      <c r="L13" s="880">
        <f t="shared" ref="L13:L18" si="1">VLOOKUP(E13,Leave_Benefits,2,0)</f>
        <v>0</v>
      </c>
      <c r="M13" s="40">
        <f t="shared" ref="M13:M18" si="2">VLOOKUP(E13,Leave_Benefits,4,0)</f>
        <v>0</v>
      </c>
      <c r="N13" s="162">
        <v>0</v>
      </c>
      <c r="O13" s="84">
        <f t="shared" ref="O13:O18" si="3">K13*(1+L13)*(N13)</f>
        <v>0</v>
      </c>
      <c r="P13" s="162">
        <v>0</v>
      </c>
      <c r="Q13" s="84">
        <f t="shared" ref="Q13:Q18" si="4">K13*(1+L13)*(P13)*M13</f>
        <v>0</v>
      </c>
      <c r="R13" s="162">
        <v>0</v>
      </c>
      <c r="S13" s="84">
        <f t="shared" ref="S13:S18" si="5">K13*(1+L13)*(R13)*(M13^2)</f>
        <v>0</v>
      </c>
      <c r="T13" s="162">
        <v>0</v>
      </c>
      <c r="U13" s="84">
        <f t="shared" ref="U13:U18" si="6">K13*(1+L13)*(T13)*(M13^3)</f>
        <v>0</v>
      </c>
      <c r="V13" s="162">
        <v>0</v>
      </c>
      <c r="W13" s="84">
        <f t="shared" ref="W13:W18" si="7">K13*(1+L13)*(V13)*(M13^4)</f>
        <v>0</v>
      </c>
      <c r="X13" s="43">
        <f t="shared" ref="X13:X18" si="8">O13+Q13+S13+U13+W13</f>
        <v>0</v>
      </c>
      <c r="Y13" s="706">
        <v>0</v>
      </c>
      <c r="Z13" s="707">
        <f t="shared" ref="Z13:Z18" si="9">K13*(1+L13)*(Y13)</f>
        <v>0</v>
      </c>
      <c r="AA13" s="706">
        <v>0</v>
      </c>
      <c r="AB13" s="707">
        <f t="shared" ref="AB13:AB18" si="10">K13*(1+L13)*(AA13)*M13</f>
        <v>0</v>
      </c>
      <c r="AC13" s="706">
        <v>0</v>
      </c>
      <c r="AD13" s="707">
        <f t="shared" ref="AD13:AD18" si="11">K13*(1+L13)*(AC13)*(M13^2)</f>
        <v>0</v>
      </c>
      <c r="AE13" s="706">
        <v>0</v>
      </c>
      <c r="AF13" s="707">
        <f t="shared" ref="AF13:AF18" si="12">K13*(1+L13)*(AE13)*(M13^3)</f>
        <v>0</v>
      </c>
      <c r="AG13" s="706">
        <v>0</v>
      </c>
      <c r="AH13" s="707">
        <f t="shared" ref="AH13:AH18" si="13">K13*(1+L13)*(AG13)*(M13^4)</f>
        <v>0</v>
      </c>
      <c r="AI13" s="708">
        <f t="shared" ref="AI13:AI18" si="14">Z13+AB13+AD13+AF13+AH13</f>
        <v>0</v>
      </c>
      <c r="AJ13" s="899">
        <v>0</v>
      </c>
      <c r="AK13" s="900">
        <f t="shared" ref="AK13:AK18" si="15">K13*(1+L13)*(AJ13)</f>
        <v>0</v>
      </c>
      <c r="AL13" s="899">
        <v>0</v>
      </c>
      <c r="AM13" s="900">
        <f t="shared" ref="AM13:AM18" si="16">K13*(1+L13)*(AL13)*M13</f>
        <v>0</v>
      </c>
      <c r="AN13" s="899">
        <v>0</v>
      </c>
      <c r="AO13" s="900">
        <f t="shared" ref="AO13:AO18" si="17">K13*(1+L13)*(AN13)*(M13^2)</f>
        <v>0</v>
      </c>
      <c r="AP13" s="899">
        <v>0</v>
      </c>
      <c r="AQ13" s="900">
        <f t="shared" ref="AQ13:AQ18" si="18">K13*(1+L13)*(AP13)*(M13^3)</f>
        <v>0</v>
      </c>
      <c r="AR13" s="899">
        <v>0</v>
      </c>
      <c r="AS13" s="900">
        <f t="shared" ref="AS13:AS18" si="19">K13*(1+L13)*(AR13)*(M13^4)</f>
        <v>0</v>
      </c>
      <c r="AT13" s="901">
        <f t="shared" ref="AT13:AT18" si="20">AK13+AM13+AO13+AQ13+AS13</f>
        <v>0</v>
      </c>
      <c r="AU13" s="926">
        <v>0</v>
      </c>
      <c r="AV13" s="927">
        <f t="shared" ref="AV13:AV18" si="21">K13*(1+L13)*AU13</f>
        <v>0</v>
      </c>
      <c r="AW13" s="926">
        <v>0</v>
      </c>
      <c r="AX13" s="927">
        <f t="shared" ref="AX13:AX18" si="22">K13*(1+L13)*(AW13)*M13</f>
        <v>0</v>
      </c>
      <c r="AY13" s="926">
        <v>0</v>
      </c>
      <c r="AZ13" s="927">
        <f t="shared" ref="AZ13:AZ18" si="23">K13*(1+L13)*(AY13)*(M13^2)</f>
        <v>0</v>
      </c>
      <c r="BA13" s="926">
        <v>0</v>
      </c>
      <c r="BB13" s="927">
        <f t="shared" ref="BB13:BB18" si="24">K13*(1+L13)*(BA13)*(M13^3)</f>
        <v>0</v>
      </c>
      <c r="BC13" s="926">
        <v>0</v>
      </c>
      <c r="BD13" s="927">
        <f t="shared" ref="BD13:BD18" si="25">K13*(1+L13)*(BC13)*(M13^4)</f>
        <v>0</v>
      </c>
      <c r="BE13" s="928">
        <f t="shared" ref="BE13:BE18" si="26">AV13+AX13+AZ13+BB13+BD13</f>
        <v>0</v>
      </c>
      <c r="BF13" s="823">
        <f t="shared" ref="BF13:BF19" si="27">O13+Z13+AK13+AV13</f>
        <v>0</v>
      </c>
      <c r="BG13" s="823">
        <f t="shared" ref="BG13:BG19" si="28">Q13+AB13+AM13+AX13</f>
        <v>0</v>
      </c>
      <c r="BH13" s="823">
        <f t="shared" ref="BH13:BH19" si="29">S13+AD13+AO13+AZ13</f>
        <v>0</v>
      </c>
      <c r="BI13" s="823">
        <f t="shared" ref="BI13:BI19" si="30">U13+AF13+AQ13+BB13</f>
        <v>0</v>
      </c>
      <c r="BJ13" s="823">
        <f t="shared" ref="BJ13:BK19" si="31">W13+AH13+AS13+BD13</f>
        <v>0</v>
      </c>
      <c r="BK13" s="824">
        <f t="shared" si="31"/>
        <v>0</v>
      </c>
      <c r="BN13" s="755"/>
      <c r="BO13" s="756"/>
      <c r="BP13" s="757">
        <f t="shared" ref="BP13:BP18" si="32">BN13*BO13</f>
        <v>0</v>
      </c>
    </row>
    <row r="14" spans="1:68" ht="15" customHeight="1">
      <c r="C14" s="53">
        <f t="shared" si="0"/>
        <v>0</v>
      </c>
      <c r="D14" s="40"/>
      <c r="E14" s="1082" t="s">
        <v>63</v>
      </c>
      <c r="F14" s="1082"/>
      <c r="G14" s="1082"/>
      <c r="H14" s="1082"/>
      <c r="I14" s="1082"/>
      <c r="J14" s="1082"/>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706">
        <v>0</v>
      </c>
      <c r="Z14" s="707">
        <f t="shared" si="9"/>
        <v>0</v>
      </c>
      <c r="AA14" s="706">
        <v>0</v>
      </c>
      <c r="AB14" s="707">
        <f t="shared" si="10"/>
        <v>0</v>
      </c>
      <c r="AC14" s="706">
        <v>0</v>
      </c>
      <c r="AD14" s="707">
        <f t="shared" si="11"/>
        <v>0</v>
      </c>
      <c r="AE14" s="706">
        <v>0</v>
      </c>
      <c r="AF14" s="707">
        <f t="shared" si="12"/>
        <v>0</v>
      </c>
      <c r="AG14" s="706">
        <v>0</v>
      </c>
      <c r="AH14" s="707">
        <f t="shared" si="13"/>
        <v>0</v>
      </c>
      <c r="AI14" s="708">
        <f t="shared" si="14"/>
        <v>0</v>
      </c>
      <c r="AJ14" s="899">
        <v>0</v>
      </c>
      <c r="AK14" s="900">
        <f t="shared" si="15"/>
        <v>0</v>
      </c>
      <c r="AL14" s="899">
        <v>0</v>
      </c>
      <c r="AM14" s="900">
        <f t="shared" si="16"/>
        <v>0</v>
      </c>
      <c r="AN14" s="899">
        <v>0</v>
      </c>
      <c r="AO14" s="900">
        <f t="shared" si="17"/>
        <v>0</v>
      </c>
      <c r="AP14" s="899">
        <v>0</v>
      </c>
      <c r="AQ14" s="900">
        <f t="shared" si="18"/>
        <v>0</v>
      </c>
      <c r="AR14" s="899">
        <v>0</v>
      </c>
      <c r="AS14" s="900">
        <f t="shared" si="19"/>
        <v>0</v>
      </c>
      <c r="AT14" s="901">
        <f t="shared" si="20"/>
        <v>0</v>
      </c>
      <c r="AU14" s="926">
        <v>0</v>
      </c>
      <c r="AV14" s="927">
        <f t="shared" si="21"/>
        <v>0</v>
      </c>
      <c r="AW14" s="926">
        <v>0</v>
      </c>
      <c r="AX14" s="927">
        <f t="shared" si="22"/>
        <v>0</v>
      </c>
      <c r="AY14" s="926">
        <v>0</v>
      </c>
      <c r="AZ14" s="927">
        <f t="shared" si="23"/>
        <v>0</v>
      </c>
      <c r="BA14" s="926">
        <v>0</v>
      </c>
      <c r="BB14" s="927">
        <f t="shared" si="24"/>
        <v>0</v>
      </c>
      <c r="BC14" s="926">
        <v>0</v>
      </c>
      <c r="BD14" s="927">
        <f t="shared" si="25"/>
        <v>0</v>
      </c>
      <c r="BE14" s="928">
        <f t="shared" si="26"/>
        <v>0</v>
      </c>
      <c r="BF14" s="823">
        <f t="shared" si="27"/>
        <v>0</v>
      </c>
      <c r="BG14" s="823">
        <f t="shared" si="28"/>
        <v>0</v>
      </c>
      <c r="BH14" s="823">
        <f t="shared" si="29"/>
        <v>0</v>
      </c>
      <c r="BI14" s="823">
        <f t="shared" si="30"/>
        <v>0</v>
      </c>
      <c r="BJ14" s="823">
        <f t="shared" si="31"/>
        <v>0</v>
      </c>
      <c r="BK14" s="824">
        <f t="shared" si="31"/>
        <v>0</v>
      </c>
      <c r="BN14" s="755"/>
      <c r="BO14" s="756"/>
      <c r="BP14" s="757">
        <f t="shared" si="32"/>
        <v>0</v>
      </c>
    </row>
    <row r="15" spans="1:68" ht="15" customHeight="1">
      <c r="C15" s="53">
        <f t="shared" si="0"/>
        <v>0</v>
      </c>
      <c r="D15" s="40"/>
      <c r="E15" s="1081" t="s">
        <v>63</v>
      </c>
      <c r="F15" s="1082"/>
      <c r="G15" s="1082"/>
      <c r="H15" s="1082"/>
      <c r="I15" s="1082"/>
      <c r="J15" s="1082"/>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706">
        <v>0</v>
      </c>
      <c r="Z15" s="707">
        <f t="shared" si="9"/>
        <v>0</v>
      </c>
      <c r="AA15" s="706">
        <v>0</v>
      </c>
      <c r="AB15" s="707">
        <f t="shared" si="10"/>
        <v>0</v>
      </c>
      <c r="AC15" s="706">
        <v>0</v>
      </c>
      <c r="AD15" s="707">
        <f t="shared" si="11"/>
        <v>0</v>
      </c>
      <c r="AE15" s="706">
        <v>0</v>
      </c>
      <c r="AF15" s="707">
        <f t="shared" si="12"/>
        <v>0</v>
      </c>
      <c r="AG15" s="706">
        <v>0</v>
      </c>
      <c r="AH15" s="707">
        <f t="shared" si="13"/>
        <v>0</v>
      </c>
      <c r="AI15" s="708">
        <f t="shared" si="14"/>
        <v>0</v>
      </c>
      <c r="AJ15" s="899">
        <v>0</v>
      </c>
      <c r="AK15" s="900">
        <f t="shared" si="15"/>
        <v>0</v>
      </c>
      <c r="AL15" s="899">
        <v>0</v>
      </c>
      <c r="AM15" s="900">
        <f t="shared" si="16"/>
        <v>0</v>
      </c>
      <c r="AN15" s="899">
        <v>0</v>
      </c>
      <c r="AO15" s="900">
        <f t="shared" si="17"/>
        <v>0</v>
      </c>
      <c r="AP15" s="899">
        <v>0</v>
      </c>
      <c r="AQ15" s="900">
        <f t="shared" si="18"/>
        <v>0</v>
      </c>
      <c r="AR15" s="899">
        <v>0</v>
      </c>
      <c r="AS15" s="900">
        <f t="shared" si="19"/>
        <v>0</v>
      </c>
      <c r="AT15" s="901">
        <f t="shared" si="20"/>
        <v>0</v>
      </c>
      <c r="AU15" s="926">
        <v>0</v>
      </c>
      <c r="AV15" s="927">
        <f t="shared" si="21"/>
        <v>0</v>
      </c>
      <c r="AW15" s="926">
        <v>0</v>
      </c>
      <c r="AX15" s="927">
        <f t="shared" si="22"/>
        <v>0</v>
      </c>
      <c r="AY15" s="926">
        <v>0</v>
      </c>
      <c r="AZ15" s="927">
        <f t="shared" si="23"/>
        <v>0</v>
      </c>
      <c r="BA15" s="926">
        <v>0</v>
      </c>
      <c r="BB15" s="927">
        <f t="shared" si="24"/>
        <v>0</v>
      </c>
      <c r="BC15" s="926">
        <v>0</v>
      </c>
      <c r="BD15" s="927">
        <f t="shared" si="25"/>
        <v>0</v>
      </c>
      <c r="BE15" s="928">
        <f t="shared" si="26"/>
        <v>0</v>
      </c>
      <c r="BF15" s="823">
        <f t="shared" si="27"/>
        <v>0</v>
      </c>
      <c r="BG15" s="823">
        <f t="shared" si="28"/>
        <v>0</v>
      </c>
      <c r="BH15" s="823">
        <f t="shared" si="29"/>
        <v>0</v>
      </c>
      <c r="BI15" s="823">
        <f t="shared" si="30"/>
        <v>0</v>
      </c>
      <c r="BJ15" s="823">
        <f t="shared" si="31"/>
        <v>0</v>
      </c>
      <c r="BK15" s="824">
        <f t="shared" si="31"/>
        <v>0</v>
      </c>
      <c r="BN15" s="755"/>
      <c r="BO15" s="756"/>
      <c r="BP15" s="757">
        <f t="shared" si="32"/>
        <v>0</v>
      </c>
    </row>
    <row r="16" spans="1:68" ht="15" customHeight="1">
      <c r="C16" s="53">
        <f t="shared" si="0"/>
        <v>0</v>
      </c>
      <c r="D16" s="40"/>
      <c r="E16" s="1082" t="s">
        <v>63</v>
      </c>
      <c r="F16" s="1082"/>
      <c r="G16" s="1082"/>
      <c r="H16" s="1082"/>
      <c r="I16" s="1082"/>
      <c r="J16" s="1082"/>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706">
        <v>0</v>
      </c>
      <c r="Z16" s="707">
        <f t="shared" si="9"/>
        <v>0</v>
      </c>
      <c r="AA16" s="706">
        <v>0</v>
      </c>
      <c r="AB16" s="707">
        <f t="shared" si="10"/>
        <v>0</v>
      </c>
      <c r="AC16" s="706">
        <v>0</v>
      </c>
      <c r="AD16" s="707">
        <f t="shared" si="11"/>
        <v>0</v>
      </c>
      <c r="AE16" s="706">
        <v>0</v>
      </c>
      <c r="AF16" s="707">
        <f t="shared" si="12"/>
        <v>0</v>
      </c>
      <c r="AG16" s="706">
        <v>0</v>
      </c>
      <c r="AH16" s="707">
        <f t="shared" si="13"/>
        <v>0</v>
      </c>
      <c r="AI16" s="708">
        <f t="shared" si="14"/>
        <v>0</v>
      </c>
      <c r="AJ16" s="899">
        <v>0</v>
      </c>
      <c r="AK16" s="900">
        <f t="shared" si="15"/>
        <v>0</v>
      </c>
      <c r="AL16" s="899">
        <v>0</v>
      </c>
      <c r="AM16" s="900">
        <f t="shared" si="16"/>
        <v>0</v>
      </c>
      <c r="AN16" s="899">
        <v>0</v>
      </c>
      <c r="AO16" s="900">
        <f t="shared" si="17"/>
        <v>0</v>
      </c>
      <c r="AP16" s="899">
        <v>0</v>
      </c>
      <c r="AQ16" s="900">
        <f t="shared" si="18"/>
        <v>0</v>
      </c>
      <c r="AR16" s="899">
        <v>0</v>
      </c>
      <c r="AS16" s="900">
        <f t="shared" si="19"/>
        <v>0</v>
      </c>
      <c r="AT16" s="901">
        <f t="shared" si="20"/>
        <v>0</v>
      </c>
      <c r="AU16" s="926">
        <v>0</v>
      </c>
      <c r="AV16" s="927">
        <f t="shared" si="21"/>
        <v>0</v>
      </c>
      <c r="AW16" s="926">
        <v>0</v>
      </c>
      <c r="AX16" s="927">
        <f t="shared" si="22"/>
        <v>0</v>
      </c>
      <c r="AY16" s="926">
        <v>0</v>
      </c>
      <c r="AZ16" s="927">
        <f t="shared" si="23"/>
        <v>0</v>
      </c>
      <c r="BA16" s="926">
        <v>0</v>
      </c>
      <c r="BB16" s="927">
        <f t="shared" si="24"/>
        <v>0</v>
      </c>
      <c r="BC16" s="926">
        <v>0</v>
      </c>
      <c r="BD16" s="927">
        <f t="shared" si="25"/>
        <v>0</v>
      </c>
      <c r="BE16" s="928">
        <f t="shared" si="26"/>
        <v>0</v>
      </c>
      <c r="BF16" s="823">
        <f t="shared" si="27"/>
        <v>0</v>
      </c>
      <c r="BG16" s="823">
        <f t="shared" si="28"/>
        <v>0</v>
      </c>
      <c r="BH16" s="823">
        <f t="shared" si="29"/>
        <v>0</v>
      </c>
      <c r="BI16" s="823">
        <f t="shared" si="30"/>
        <v>0</v>
      </c>
      <c r="BJ16" s="823">
        <f t="shared" si="31"/>
        <v>0</v>
      </c>
      <c r="BK16" s="824">
        <f t="shared" si="31"/>
        <v>0</v>
      </c>
      <c r="BN16" s="755"/>
      <c r="BO16" s="756"/>
      <c r="BP16" s="757">
        <f t="shared" si="32"/>
        <v>0</v>
      </c>
    </row>
    <row r="17" spans="1:68" ht="15" customHeight="1">
      <c r="C17" s="53">
        <f t="shared" si="0"/>
        <v>0</v>
      </c>
      <c r="D17" s="40"/>
      <c r="E17" s="1081" t="s">
        <v>63</v>
      </c>
      <c r="F17" s="1082"/>
      <c r="G17" s="1082"/>
      <c r="H17" s="1082"/>
      <c r="I17" s="1082"/>
      <c r="J17" s="1082"/>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706">
        <v>0</v>
      </c>
      <c r="Z17" s="707">
        <f t="shared" si="9"/>
        <v>0</v>
      </c>
      <c r="AA17" s="706">
        <v>0</v>
      </c>
      <c r="AB17" s="707">
        <f t="shared" si="10"/>
        <v>0</v>
      </c>
      <c r="AC17" s="706">
        <v>0</v>
      </c>
      <c r="AD17" s="707">
        <f t="shared" si="11"/>
        <v>0</v>
      </c>
      <c r="AE17" s="706">
        <v>0</v>
      </c>
      <c r="AF17" s="707">
        <f t="shared" si="12"/>
        <v>0</v>
      </c>
      <c r="AG17" s="706">
        <v>0</v>
      </c>
      <c r="AH17" s="707">
        <f t="shared" si="13"/>
        <v>0</v>
      </c>
      <c r="AI17" s="708">
        <f t="shared" si="14"/>
        <v>0</v>
      </c>
      <c r="AJ17" s="899">
        <v>0</v>
      </c>
      <c r="AK17" s="900">
        <f t="shared" si="15"/>
        <v>0</v>
      </c>
      <c r="AL17" s="899">
        <v>0</v>
      </c>
      <c r="AM17" s="900">
        <f t="shared" si="16"/>
        <v>0</v>
      </c>
      <c r="AN17" s="899">
        <v>0</v>
      </c>
      <c r="AO17" s="900">
        <f t="shared" si="17"/>
        <v>0</v>
      </c>
      <c r="AP17" s="899">
        <v>0</v>
      </c>
      <c r="AQ17" s="900">
        <f t="shared" si="18"/>
        <v>0</v>
      </c>
      <c r="AR17" s="899">
        <v>0</v>
      </c>
      <c r="AS17" s="900">
        <f t="shared" si="19"/>
        <v>0</v>
      </c>
      <c r="AT17" s="901">
        <f t="shared" si="20"/>
        <v>0</v>
      </c>
      <c r="AU17" s="926">
        <v>0</v>
      </c>
      <c r="AV17" s="927">
        <f t="shared" si="21"/>
        <v>0</v>
      </c>
      <c r="AW17" s="926">
        <v>0</v>
      </c>
      <c r="AX17" s="927">
        <f t="shared" si="22"/>
        <v>0</v>
      </c>
      <c r="AY17" s="926">
        <v>0</v>
      </c>
      <c r="AZ17" s="927">
        <f t="shared" si="23"/>
        <v>0</v>
      </c>
      <c r="BA17" s="926">
        <v>0</v>
      </c>
      <c r="BB17" s="927">
        <f t="shared" si="24"/>
        <v>0</v>
      </c>
      <c r="BC17" s="926">
        <v>0</v>
      </c>
      <c r="BD17" s="927">
        <f t="shared" si="25"/>
        <v>0</v>
      </c>
      <c r="BE17" s="928">
        <f t="shared" si="26"/>
        <v>0</v>
      </c>
      <c r="BF17" s="823">
        <f t="shared" si="27"/>
        <v>0</v>
      </c>
      <c r="BG17" s="823">
        <f t="shared" si="28"/>
        <v>0</v>
      </c>
      <c r="BH17" s="823">
        <f t="shared" si="29"/>
        <v>0</v>
      </c>
      <c r="BI17" s="823">
        <f t="shared" si="30"/>
        <v>0</v>
      </c>
      <c r="BJ17" s="823">
        <f t="shared" si="31"/>
        <v>0</v>
      </c>
      <c r="BK17" s="824">
        <f t="shared" si="31"/>
        <v>0</v>
      </c>
      <c r="BN17" s="755"/>
      <c r="BO17" s="756"/>
      <c r="BP17" s="757">
        <f t="shared" si="32"/>
        <v>0</v>
      </c>
    </row>
    <row r="18" spans="1:68" ht="16.5" customHeight="1">
      <c r="C18" s="53">
        <f t="shared" si="0"/>
        <v>0</v>
      </c>
      <c r="D18" s="40"/>
      <c r="E18" s="1082" t="s">
        <v>63</v>
      </c>
      <c r="F18" s="1082"/>
      <c r="G18" s="1082"/>
      <c r="H18" s="1082"/>
      <c r="I18" s="1082"/>
      <c r="J18" s="1082"/>
      <c r="K18" s="41">
        <v>0</v>
      </c>
      <c r="L18" s="880">
        <f t="shared" si="1"/>
        <v>0</v>
      </c>
      <c r="M18" s="40">
        <f t="shared" si="2"/>
        <v>0</v>
      </c>
      <c r="N18" s="162">
        <v>0</v>
      </c>
      <c r="O18" s="84">
        <f t="shared" si="3"/>
        <v>0</v>
      </c>
      <c r="P18" s="162">
        <v>0</v>
      </c>
      <c r="Q18" s="84">
        <f t="shared" si="4"/>
        <v>0</v>
      </c>
      <c r="R18" s="162">
        <v>0</v>
      </c>
      <c r="S18" s="84">
        <f t="shared" si="5"/>
        <v>0</v>
      </c>
      <c r="T18" s="162">
        <v>0</v>
      </c>
      <c r="U18" s="84">
        <f t="shared" si="6"/>
        <v>0</v>
      </c>
      <c r="V18" s="162">
        <v>0</v>
      </c>
      <c r="W18" s="84">
        <f t="shared" si="7"/>
        <v>0</v>
      </c>
      <c r="X18" s="43">
        <f t="shared" si="8"/>
        <v>0</v>
      </c>
      <c r="Y18" s="706">
        <v>0</v>
      </c>
      <c r="Z18" s="707">
        <f t="shared" si="9"/>
        <v>0</v>
      </c>
      <c r="AA18" s="706">
        <v>0</v>
      </c>
      <c r="AB18" s="707">
        <f t="shared" si="10"/>
        <v>0</v>
      </c>
      <c r="AC18" s="706">
        <v>0</v>
      </c>
      <c r="AD18" s="707">
        <f t="shared" si="11"/>
        <v>0</v>
      </c>
      <c r="AE18" s="706">
        <v>0</v>
      </c>
      <c r="AF18" s="707">
        <f t="shared" si="12"/>
        <v>0</v>
      </c>
      <c r="AG18" s="706">
        <v>0</v>
      </c>
      <c r="AH18" s="707">
        <f t="shared" si="13"/>
        <v>0</v>
      </c>
      <c r="AI18" s="708">
        <f t="shared" si="14"/>
        <v>0</v>
      </c>
      <c r="AJ18" s="899">
        <v>0</v>
      </c>
      <c r="AK18" s="900">
        <f t="shared" si="15"/>
        <v>0</v>
      </c>
      <c r="AL18" s="899">
        <v>0</v>
      </c>
      <c r="AM18" s="900">
        <f t="shared" si="16"/>
        <v>0</v>
      </c>
      <c r="AN18" s="899">
        <v>0</v>
      </c>
      <c r="AO18" s="900">
        <f t="shared" si="17"/>
        <v>0</v>
      </c>
      <c r="AP18" s="899">
        <v>0</v>
      </c>
      <c r="AQ18" s="900">
        <f t="shared" si="18"/>
        <v>0</v>
      </c>
      <c r="AR18" s="899">
        <v>0</v>
      </c>
      <c r="AS18" s="900">
        <f t="shared" si="19"/>
        <v>0</v>
      </c>
      <c r="AT18" s="901">
        <f t="shared" si="20"/>
        <v>0</v>
      </c>
      <c r="AU18" s="926">
        <v>0</v>
      </c>
      <c r="AV18" s="927">
        <f t="shared" si="21"/>
        <v>0</v>
      </c>
      <c r="AW18" s="926">
        <v>0</v>
      </c>
      <c r="AX18" s="927">
        <f t="shared" si="22"/>
        <v>0</v>
      </c>
      <c r="AY18" s="926">
        <v>0</v>
      </c>
      <c r="AZ18" s="927">
        <f t="shared" si="23"/>
        <v>0</v>
      </c>
      <c r="BA18" s="926">
        <v>0</v>
      </c>
      <c r="BB18" s="927">
        <f t="shared" si="24"/>
        <v>0</v>
      </c>
      <c r="BC18" s="926">
        <v>0</v>
      </c>
      <c r="BD18" s="927">
        <f t="shared" si="25"/>
        <v>0</v>
      </c>
      <c r="BE18" s="928">
        <f t="shared" si="26"/>
        <v>0</v>
      </c>
      <c r="BF18" s="823">
        <f t="shared" si="27"/>
        <v>0</v>
      </c>
      <c r="BG18" s="823">
        <f t="shared" si="28"/>
        <v>0</v>
      </c>
      <c r="BH18" s="823">
        <f t="shared" si="29"/>
        <v>0</v>
      </c>
      <c r="BI18" s="823">
        <f t="shared" si="30"/>
        <v>0</v>
      </c>
      <c r="BJ18" s="823">
        <f t="shared" si="31"/>
        <v>0</v>
      </c>
      <c r="BK18" s="824">
        <f t="shared" si="31"/>
        <v>0</v>
      </c>
      <c r="BN18" s="755"/>
      <c r="BO18" s="756"/>
      <c r="BP18" s="757">
        <f t="shared" si="32"/>
        <v>0</v>
      </c>
    </row>
    <row r="19" spans="1:68" s="12" customFormat="1" ht="15" customHeight="1">
      <c r="A19" s="25"/>
      <c r="B19" s="25"/>
      <c r="C19" s="66"/>
      <c r="D19" s="281"/>
      <c r="E19" s="1058"/>
      <c r="F19" s="1058"/>
      <c r="G19" s="1058"/>
      <c r="H19" s="1058"/>
      <c r="I19" s="1058"/>
      <c r="J19" s="979" t="s">
        <v>199</v>
      </c>
      <c r="K19" s="1115"/>
      <c r="L19" s="1115"/>
      <c r="M19" s="1166"/>
      <c r="N19" s="732"/>
      <c r="O19" s="731">
        <f>SUM(ROUNDUP(SUM(O13:O18),0))</f>
        <v>0</v>
      </c>
      <c r="P19" s="732"/>
      <c r="Q19" s="731">
        <f>SUM(ROUNDUP(SUM(Q13:Q18),0))</f>
        <v>0</v>
      </c>
      <c r="R19" s="732"/>
      <c r="S19" s="731">
        <f>SUM(ROUNDUP(SUM(S13:S18),0))</f>
        <v>0</v>
      </c>
      <c r="T19" s="732"/>
      <c r="U19" s="731">
        <f>SUM(ROUNDUP(SUM(U13:U18),0))</f>
        <v>0</v>
      </c>
      <c r="V19" s="732"/>
      <c r="W19" s="731">
        <f>SUM(ROUNDUP(SUM(W13:W18),0))</f>
        <v>0</v>
      </c>
      <c r="X19" s="733">
        <f>SUM(ROUNDUP(SUM(X13:X18),0))</f>
        <v>0</v>
      </c>
      <c r="Y19" s="732"/>
      <c r="Z19" s="731">
        <f>SUM(ROUNDUP(SUM(Z13:Z18),0))</f>
        <v>0</v>
      </c>
      <c r="AA19" s="732"/>
      <c r="AB19" s="731">
        <f>SUM(ROUNDUP(SUM(AB13:AB18),0))</f>
        <v>0</v>
      </c>
      <c r="AC19" s="732"/>
      <c r="AD19" s="731">
        <f>SUM(ROUNDUP(SUM(AD13:AD18),0))</f>
        <v>0</v>
      </c>
      <c r="AE19" s="732"/>
      <c r="AF19" s="731">
        <f>SUM(ROUNDUP(SUM(AF13:AF18),0))</f>
        <v>0</v>
      </c>
      <c r="AG19" s="732"/>
      <c r="AH19" s="731">
        <f>SUM(ROUNDUP(SUM(AH13:AH18),0))</f>
        <v>0</v>
      </c>
      <c r="AI19" s="733">
        <f>SUM(ROUNDUP(SUM(AI13:AI18),0))</f>
        <v>0</v>
      </c>
      <c r="AJ19" s="732"/>
      <c r="AK19" s="731">
        <f>SUM(ROUNDUP(SUM(AK13:AK18),0))</f>
        <v>0</v>
      </c>
      <c r="AL19" s="732"/>
      <c r="AM19" s="731">
        <f>SUM(ROUNDUP(SUM(AM13:AM18),0))</f>
        <v>0</v>
      </c>
      <c r="AN19" s="732"/>
      <c r="AO19" s="731">
        <f>SUM(ROUNDUP(SUM(AO13:AO18),0))</f>
        <v>0</v>
      </c>
      <c r="AP19" s="732"/>
      <c r="AQ19" s="731">
        <f>SUM(ROUNDUP(SUM(AQ13:AQ18),0))</f>
        <v>0</v>
      </c>
      <c r="AR19" s="732"/>
      <c r="AS19" s="731">
        <f>SUM(ROUNDUP(SUM(AS13:AS18),0))</f>
        <v>0</v>
      </c>
      <c r="AT19" s="733">
        <f>SUM(ROUNDUP(SUM(AT13:AT18),0))</f>
        <v>0</v>
      </c>
      <c r="AU19" s="732"/>
      <c r="AV19" s="731">
        <f>SUM(ROUNDUP(SUM(AV13:AV18),0))</f>
        <v>0</v>
      </c>
      <c r="AW19" s="732"/>
      <c r="AX19" s="731">
        <f>SUM(ROUNDUP(SUM(AX13:AX18),0))</f>
        <v>0</v>
      </c>
      <c r="AY19" s="732"/>
      <c r="AZ19" s="731">
        <f>SUM(ROUNDUP(SUM(AZ13:AZ18),0))</f>
        <v>0</v>
      </c>
      <c r="BA19" s="732"/>
      <c r="BB19" s="731">
        <f>SUM(ROUNDUP(SUM(BB13:BB18),0))</f>
        <v>0</v>
      </c>
      <c r="BC19" s="732"/>
      <c r="BD19" s="731">
        <f>SUM(ROUNDUP(SUM(BD13:BD18),0))</f>
        <v>0</v>
      </c>
      <c r="BE19" s="733">
        <f>SUM(ROUNDUP(SUM(BE13:BE18),0))</f>
        <v>0</v>
      </c>
      <c r="BF19" s="915">
        <f t="shared" si="27"/>
        <v>0</v>
      </c>
      <c r="BG19" s="834">
        <f t="shared" si="28"/>
        <v>0</v>
      </c>
      <c r="BH19" s="834">
        <f t="shared" si="29"/>
        <v>0</v>
      </c>
      <c r="BI19" s="834">
        <f t="shared" si="30"/>
        <v>0</v>
      </c>
      <c r="BJ19" s="834">
        <f t="shared" si="31"/>
        <v>0</v>
      </c>
      <c r="BK19" s="835">
        <f t="shared" si="31"/>
        <v>0</v>
      </c>
      <c r="BN19" s="753"/>
      <c r="BO19" s="105"/>
      <c r="BP19" s="752"/>
    </row>
    <row r="20" spans="1:68" s="12" customFormat="1" ht="6.75" customHeight="1">
      <c r="A20" s="25"/>
      <c r="B20" s="25"/>
      <c r="C20" s="66"/>
      <c r="D20" s="281"/>
      <c r="E20" s="1058"/>
      <c r="F20" s="972"/>
      <c r="G20" s="972"/>
      <c r="H20" s="972"/>
      <c r="I20" s="972"/>
      <c r="J20" s="972"/>
      <c r="K20" s="972"/>
      <c r="L20" s="972"/>
      <c r="M20" s="972"/>
      <c r="N20" s="147"/>
      <c r="O20" s="67"/>
      <c r="P20" s="147"/>
      <c r="Q20" s="67"/>
      <c r="R20" s="147"/>
      <c r="S20" s="67"/>
      <c r="T20" s="147"/>
      <c r="U20" s="67"/>
      <c r="V20" s="147"/>
      <c r="W20" s="67"/>
      <c r="X20" s="62"/>
      <c r="Y20" s="147"/>
      <c r="Z20" s="67"/>
      <c r="AA20" s="147"/>
      <c r="AB20" s="67"/>
      <c r="AC20" s="147"/>
      <c r="AD20" s="67"/>
      <c r="AE20" s="147"/>
      <c r="AF20" s="67"/>
      <c r="AG20" s="147"/>
      <c r="AH20" s="67"/>
      <c r="AI20" s="62"/>
      <c r="AJ20" s="147"/>
      <c r="AK20" s="67"/>
      <c r="AL20" s="147"/>
      <c r="AM20" s="67"/>
      <c r="AN20" s="147"/>
      <c r="AO20" s="67"/>
      <c r="AP20" s="147"/>
      <c r="AQ20" s="67"/>
      <c r="AR20" s="147"/>
      <c r="AS20" s="67"/>
      <c r="AT20" s="62"/>
      <c r="AU20" s="147"/>
      <c r="AV20" s="67"/>
      <c r="AW20" s="147"/>
      <c r="AX20" s="67"/>
      <c r="AY20" s="147"/>
      <c r="AZ20" s="67"/>
      <c r="BA20" s="147"/>
      <c r="BB20" s="67"/>
      <c r="BC20" s="147"/>
      <c r="BD20" s="67"/>
      <c r="BE20" s="62"/>
      <c r="BF20" s="14"/>
      <c r="BG20" s="14"/>
      <c r="BH20" s="14"/>
      <c r="BI20" s="14"/>
      <c r="BJ20" s="14"/>
      <c r="BK20" s="822"/>
      <c r="BN20" s="750"/>
      <c r="BO20" s="754"/>
      <c r="BP20" s="752"/>
    </row>
    <row r="21" spans="1:68" s="12" customFormat="1" ht="15" customHeight="1">
      <c r="A21" s="25">
        <v>1000</v>
      </c>
      <c r="B21" s="25"/>
      <c r="C21" s="27" t="s">
        <v>759</v>
      </c>
      <c r="D21" s="282"/>
      <c r="E21" s="1068"/>
      <c r="F21" s="972"/>
      <c r="G21" s="972"/>
      <c r="H21" s="972"/>
      <c r="I21" s="972"/>
      <c r="J21" s="972"/>
      <c r="K21" s="972"/>
      <c r="L21" s="972"/>
      <c r="M21" s="972"/>
      <c r="N21" s="46"/>
      <c r="O21" s="68"/>
      <c r="P21" s="46"/>
      <c r="Q21" s="47"/>
      <c r="R21" s="46"/>
      <c r="S21" s="47"/>
      <c r="T21" s="46"/>
      <c r="U21" s="47"/>
      <c r="V21" s="46"/>
      <c r="W21" s="47"/>
      <c r="X21" s="48"/>
      <c r="Y21" s="46"/>
      <c r="Z21" s="68"/>
      <c r="AA21" s="46"/>
      <c r="AB21" s="47"/>
      <c r="AC21" s="46"/>
      <c r="AD21" s="47"/>
      <c r="AE21" s="46"/>
      <c r="AF21" s="47"/>
      <c r="AG21" s="46"/>
      <c r="AH21" s="47"/>
      <c r="AI21" s="48"/>
      <c r="AJ21" s="46"/>
      <c r="AK21" s="68"/>
      <c r="AL21" s="46"/>
      <c r="AM21" s="47"/>
      <c r="AN21" s="46"/>
      <c r="AO21" s="47"/>
      <c r="AP21" s="46"/>
      <c r="AQ21" s="47"/>
      <c r="AR21" s="46"/>
      <c r="AS21" s="47"/>
      <c r="AT21" s="48"/>
      <c r="AU21" s="46"/>
      <c r="AV21" s="68"/>
      <c r="AW21" s="46"/>
      <c r="AX21" s="47"/>
      <c r="AY21" s="46"/>
      <c r="AZ21" s="47"/>
      <c r="BA21" s="46"/>
      <c r="BB21" s="47"/>
      <c r="BC21" s="46"/>
      <c r="BD21" s="47"/>
      <c r="BE21" s="48"/>
      <c r="BF21" s="14"/>
      <c r="BG21" s="14"/>
      <c r="BH21" s="14"/>
      <c r="BI21" s="14"/>
      <c r="BJ21" s="14"/>
      <c r="BK21" s="822"/>
      <c r="BN21" s="750"/>
      <c r="BO21" s="754"/>
      <c r="BP21" s="752"/>
    </row>
    <row r="22" spans="1:68" s="12" customFormat="1" ht="15" customHeight="1">
      <c r="A22" s="25"/>
      <c r="B22" s="25"/>
      <c r="C22" s="49" t="s">
        <v>520</v>
      </c>
      <c r="D22" s="40"/>
      <c r="E22" s="1067"/>
      <c r="F22" s="970"/>
      <c r="G22" s="970"/>
      <c r="H22" s="970"/>
      <c r="I22" s="970"/>
      <c r="J22" s="970"/>
      <c r="K22" s="134"/>
      <c r="L22" s="36"/>
      <c r="M22" s="14"/>
      <c r="N22" s="46"/>
      <c r="O22" s="68"/>
      <c r="P22" s="46"/>
      <c r="Q22" s="47"/>
      <c r="R22" s="46"/>
      <c r="S22" s="47"/>
      <c r="T22" s="46"/>
      <c r="U22" s="47"/>
      <c r="V22" s="46"/>
      <c r="W22" s="47"/>
      <c r="X22" s="48"/>
      <c r="Y22" s="46"/>
      <c r="Z22" s="68"/>
      <c r="AA22" s="46"/>
      <c r="AB22" s="47"/>
      <c r="AC22" s="46"/>
      <c r="AD22" s="47"/>
      <c r="AE22" s="46"/>
      <c r="AF22" s="47"/>
      <c r="AG22" s="46"/>
      <c r="AH22" s="47"/>
      <c r="AI22" s="48"/>
      <c r="AJ22" s="46"/>
      <c r="AK22" s="68"/>
      <c r="AL22" s="46"/>
      <c r="AM22" s="47"/>
      <c r="AN22" s="46"/>
      <c r="AO22" s="47"/>
      <c r="AP22" s="46"/>
      <c r="AQ22" s="47"/>
      <c r="AR22" s="46"/>
      <c r="AS22" s="47"/>
      <c r="AT22" s="48"/>
      <c r="AU22" s="46"/>
      <c r="AV22" s="68"/>
      <c r="AW22" s="46"/>
      <c r="AX22" s="47"/>
      <c r="AY22" s="46"/>
      <c r="AZ22" s="47"/>
      <c r="BA22" s="46"/>
      <c r="BB22" s="47"/>
      <c r="BC22" s="46"/>
      <c r="BD22" s="47"/>
      <c r="BE22" s="48"/>
      <c r="BF22" s="14"/>
      <c r="BG22" s="14"/>
      <c r="BH22" s="14"/>
      <c r="BI22" s="14"/>
      <c r="BJ22" s="14"/>
      <c r="BK22" s="822"/>
      <c r="BN22" s="750"/>
      <c r="BO22" s="754"/>
      <c r="BP22" s="752"/>
    </row>
    <row r="23" spans="1:68" s="12" customFormat="1" ht="15" customHeight="1">
      <c r="A23" s="25"/>
      <c r="B23" s="25"/>
      <c r="C23" s="51">
        <f t="shared" ref="C23:C30" si="33">N23+P23+R23+T23+V23</f>
        <v>0</v>
      </c>
      <c r="D23" s="40"/>
      <c r="E23" s="954" t="s">
        <v>63</v>
      </c>
      <c r="F23" s="955"/>
      <c r="G23" s="955"/>
      <c r="H23" s="955"/>
      <c r="I23" s="955"/>
      <c r="J23" s="955"/>
      <c r="K23" s="41">
        <v>0</v>
      </c>
      <c r="L23" s="881">
        <f t="shared" ref="L23:L30" si="34">VLOOKUP(E23,Leave_Benefits,2,0)</f>
        <v>0</v>
      </c>
      <c r="M23" s="83">
        <f t="shared" ref="M23:M30" si="35">VLOOKUP(E23,Leave_Benefits,4,0)</f>
        <v>0</v>
      </c>
      <c r="N23" s="162">
        <v>0</v>
      </c>
      <c r="O23" s="84">
        <f>K23*(1+L23)*(N23)</f>
        <v>0</v>
      </c>
      <c r="P23" s="162">
        <v>0</v>
      </c>
      <c r="Q23" s="84">
        <f>K23*(1+L23)*(P23)*M23</f>
        <v>0</v>
      </c>
      <c r="R23" s="162">
        <v>0</v>
      </c>
      <c r="S23" s="84">
        <f>K23*(1+L23)*(R23)*(M23^2)</f>
        <v>0</v>
      </c>
      <c r="T23" s="162">
        <v>0</v>
      </c>
      <c r="U23" s="84">
        <f>K23*(1+L23)*(T23)*(M23^3)</f>
        <v>0</v>
      </c>
      <c r="V23" s="162">
        <v>0</v>
      </c>
      <c r="W23" s="84">
        <f>K23*(1+L23)*(V23)*(M23^4)</f>
        <v>0</v>
      </c>
      <c r="X23" s="43">
        <f t="shared" ref="X23:X30" si="36">O23+Q23+S23+U23+W23</f>
        <v>0</v>
      </c>
      <c r="Y23" s="706">
        <v>0</v>
      </c>
      <c r="Z23" s="707">
        <f t="shared" ref="Z23:Z30" si="37">K23*(1+L23)*(Y23)</f>
        <v>0</v>
      </c>
      <c r="AA23" s="706">
        <v>0</v>
      </c>
      <c r="AB23" s="707">
        <f>K23*(1+L23)*(AA23)*M23</f>
        <v>0</v>
      </c>
      <c r="AC23" s="706">
        <v>0</v>
      </c>
      <c r="AD23" s="707">
        <f>K23*(1+L23)*(AC23)*(M23^2)</f>
        <v>0</v>
      </c>
      <c r="AE23" s="706">
        <v>0</v>
      </c>
      <c r="AF23" s="707">
        <f>K23*(1+L23)*(AE23)*(M23^3)</f>
        <v>0</v>
      </c>
      <c r="AG23" s="706">
        <v>0</v>
      </c>
      <c r="AH23" s="707">
        <f>K23*(1+L23)*(AG23)*(M23^4)</f>
        <v>0</v>
      </c>
      <c r="AI23" s="708">
        <f t="shared" ref="AI23:AI30" si="38">Z23+AB23+AD23+AF23+AH23</f>
        <v>0</v>
      </c>
      <c r="AJ23" s="899">
        <v>0</v>
      </c>
      <c r="AK23" s="900">
        <f>K23*(1+L23)*(AJ23)</f>
        <v>0</v>
      </c>
      <c r="AL23" s="899">
        <v>0</v>
      </c>
      <c r="AM23" s="900">
        <f>K23*(1+L23)*(AL23)*M23</f>
        <v>0</v>
      </c>
      <c r="AN23" s="899">
        <v>0</v>
      </c>
      <c r="AO23" s="900">
        <f>K23*(1+L23)*(AN23)*(M23^2)</f>
        <v>0</v>
      </c>
      <c r="AP23" s="899">
        <v>0</v>
      </c>
      <c r="AQ23" s="900">
        <f>K23*(1+L23)*(AP23)*(M23^3)</f>
        <v>0</v>
      </c>
      <c r="AR23" s="899">
        <v>0</v>
      </c>
      <c r="AS23" s="900">
        <f>K23*(1+L23)*(AR23)*(M23^4)</f>
        <v>0</v>
      </c>
      <c r="AT23" s="901">
        <f t="shared" ref="AT23:AT30" si="39">AK23+AM23+AO23+AQ23+AS23</f>
        <v>0</v>
      </c>
      <c r="AU23" s="926">
        <v>0</v>
      </c>
      <c r="AV23" s="927">
        <f>K23*(1+L23)*(AU23)</f>
        <v>0</v>
      </c>
      <c r="AW23" s="926">
        <v>0</v>
      </c>
      <c r="AX23" s="927">
        <f>K23*(1+L23)*(AW23)*M23</f>
        <v>0</v>
      </c>
      <c r="AY23" s="926">
        <v>0</v>
      </c>
      <c r="AZ23" s="927">
        <f>K23*(1+L23)*(AY23)*(M23^2)</f>
        <v>0</v>
      </c>
      <c r="BA23" s="926">
        <v>0</v>
      </c>
      <c r="BB23" s="927">
        <f>K23*(1+L23)*(BA23)*(M23^3)</f>
        <v>0</v>
      </c>
      <c r="BC23" s="926">
        <v>0</v>
      </c>
      <c r="BD23" s="927">
        <f>K23*(1+L23)*(BC23)*(M23^4)</f>
        <v>0</v>
      </c>
      <c r="BE23" s="928">
        <f t="shared" ref="BE23:BE30" si="40">AV23+AX23+AZ23+BB23+BD23</f>
        <v>0</v>
      </c>
      <c r="BF23" s="195">
        <f>O23+Z23+AK23+AV23</f>
        <v>0</v>
      </c>
      <c r="BG23" s="195">
        <f>Q23+AB23+AM23+AX23</f>
        <v>0</v>
      </c>
      <c r="BH23" s="195">
        <f>S23+AD23+AO23+AZ23</f>
        <v>0</v>
      </c>
      <c r="BI23" s="195">
        <f>U23+AF23+AQ23+BB23</f>
        <v>0</v>
      </c>
      <c r="BJ23" s="195">
        <f>W23+AH23+AS23+BD23</f>
        <v>0</v>
      </c>
      <c r="BK23" s="91">
        <f>X23+AI23+AS23+BE23</f>
        <v>0</v>
      </c>
      <c r="BN23" s="750"/>
      <c r="BO23" s="754"/>
      <c r="BP23" s="752"/>
    </row>
    <row r="24" spans="1:68" s="12" customFormat="1" ht="15" customHeight="1">
      <c r="A24" s="25"/>
      <c r="B24" s="25"/>
      <c r="C24" s="53">
        <f t="shared" si="33"/>
        <v>0</v>
      </c>
      <c r="D24" s="40"/>
      <c r="E24" s="954" t="s">
        <v>63</v>
      </c>
      <c r="F24" s="955"/>
      <c r="G24" s="955"/>
      <c r="H24" s="955"/>
      <c r="I24" s="955"/>
      <c r="J24" s="955"/>
      <c r="K24" s="41">
        <v>0</v>
      </c>
      <c r="L24" s="881">
        <f t="shared" si="34"/>
        <v>0</v>
      </c>
      <c r="M24" s="83">
        <f t="shared" si="35"/>
        <v>0</v>
      </c>
      <c r="N24" s="162">
        <v>0</v>
      </c>
      <c r="O24" s="84">
        <f t="shared" ref="O24:O30" si="41">K24*(1+L24)*(N24)</f>
        <v>0</v>
      </c>
      <c r="P24" s="162">
        <v>0</v>
      </c>
      <c r="Q24" s="84">
        <f>K24*(1+L24)*(P24)*M24</f>
        <v>0</v>
      </c>
      <c r="R24" s="162">
        <v>0</v>
      </c>
      <c r="S24" s="84">
        <f>K24*(1+L24)*(R24)*(M24^2)</f>
        <v>0</v>
      </c>
      <c r="T24" s="162">
        <v>0</v>
      </c>
      <c r="U24" s="84">
        <f>K24*(1+L24)*(T24)*(M24^3)</f>
        <v>0</v>
      </c>
      <c r="V24" s="162">
        <v>0</v>
      </c>
      <c r="W24" s="84">
        <f>K24*(1+L24)*(V24)*(M24^4)</f>
        <v>0</v>
      </c>
      <c r="X24" s="43">
        <f t="shared" si="36"/>
        <v>0</v>
      </c>
      <c r="Y24" s="706">
        <v>0</v>
      </c>
      <c r="Z24" s="707">
        <f t="shared" si="37"/>
        <v>0</v>
      </c>
      <c r="AA24" s="706">
        <v>0</v>
      </c>
      <c r="AB24" s="707">
        <f>K24*(1+L24)*(AA24)*M24</f>
        <v>0</v>
      </c>
      <c r="AC24" s="706">
        <v>0</v>
      </c>
      <c r="AD24" s="707">
        <f>K24*(1+L24)*(AC24)*(M24^2)</f>
        <v>0</v>
      </c>
      <c r="AE24" s="706">
        <v>0</v>
      </c>
      <c r="AF24" s="707">
        <f>K24*(1+L24)*(AE24)*(M24^3)</f>
        <v>0</v>
      </c>
      <c r="AG24" s="706">
        <v>0</v>
      </c>
      <c r="AH24" s="707">
        <f>K24*(1+L24)*(AG24)*(M24^4)</f>
        <v>0</v>
      </c>
      <c r="AI24" s="708">
        <f t="shared" si="38"/>
        <v>0</v>
      </c>
      <c r="AJ24" s="899">
        <v>0</v>
      </c>
      <c r="AK24" s="900">
        <f>K24*(1+L24)*(AJ24)</f>
        <v>0</v>
      </c>
      <c r="AL24" s="899">
        <v>0</v>
      </c>
      <c r="AM24" s="900">
        <f>K24*(1+L24)*(AL24)*M24</f>
        <v>0</v>
      </c>
      <c r="AN24" s="899">
        <v>0</v>
      </c>
      <c r="AO24" s="900">
        <f>K24*(1+L24)*(AN24)*(M24^2)</f>
        <v>0</v>
      </c>
      <c r="AP24" s="899">
        <v>0</v>
      </c>
      <c r="AQ24" s="900">
        <f>K24*(1+L24)*(AP24)*(M24^3)</f>
        <v>0</v>
      </c>
      <c r="AR24" s="899">
        <v>0</v>
      </c>
      <c r="AS24" s="900">
        <f>K24*(1+L24)*(AR24)*(M24^4)</f>
        <v>0</v>
      </c>
      <c r="AT24" s="901">
        <f t="shared" si="39"/>
        <v>0</v>
      </c>
      <c r="AU24" s="926">
        <v>0</v>
      </c>
      <c r="AV24" s="927">
        <f>K24*(1+L24)*(AU24)</f>
        <v>0</v>
      </c>
      <c r="AW24" s="926">
        <v>0</v>
      </c>
      <c r="AX24" s="927">
        <f>K24*(1+L24)*(AW24)*M24</f>
        <v>0</v>
      </c>
      <c r="AY24" s="926">
        <v>0</v>
      </c>
      <c r="AZ24" s="927">
        <f>K24*(1+L24)*(AY24)*(M24^2)</f>
        <v>0</v>
      </c>
      <c r="BA24" s="926">
        <v>0</v>
      </c>
      <c r="BB24" s="927">
        <f>K24*(1+L24)*(BA24)*(M24^3)</f>
        <v>0</v>
      </c>
      <c r="BC24" s="926">
        <v>0</v>
      </c>
      <c r="BD24" s="927">
        <f>K24*(1+L24)*(BC24)*(M24^4)</f>
        <v>0</v>
      </c>
      <c r="BE24" s="928">
        <f t="shared" si="40"/>
        <v>0</v>
      </c>
      <c r="BF24" s="195">
        <f>O24+Z24+AK24+AV24</f>
        <v>0</v>
      </c>
      <c r="BG24" s="195">
        <f>Q24+AB24+AM24+AX24</f>
        <v>0</v>
      </c>
      <c r="BH24" s="195">
        <f>S24+AD24+AO24+AZ24</f>
        <v>0</v>
      </c>
      <c r="BI24" s="195">
        <f>U24+AF24+AQ24+BB24</f>
        <v>0</v>
      </c>
      <c r="BJ24" s="195">
        <f>W24+AH24+AS24+BD24</f>
        <v>0</v>
      </c>
      <c r="BK24" s="91">
        <f>X24+AI24+AS24+BE24</f>
        <v>0</v>
      </c>
      <c r="BN24" s="758"/>
      <c r="BO24" s="759"/>
      <c r="BP24" s="757">
        <f t="shared" ref="BP24:BP31" si="42">BN24*BO24</f>
        <v>0</v>
      </c>
    </row>
    <row r="25" spans="1:68" s="12" customFormat="1" ht="15" customHeight="1">
      <c r="A25" s="25"/>
      <c r="B25" s="25"/>
      <c r="C25" s="53">
        <f t="shared" si="33"/>
        <v>0</v>
      </c>
      <c r="D25" s="40"/>
      <c r="E25" s="954" t="s">
        <v>63</v>
      </c>
      <c r="F25" s="955"/>
      <c r="G25" s="955"/>
      <c r="H25" s="955"/>
      <c r="I25" s="955"/>
      <c r="J25" s="955"/>
      <c r="K25" s="41">
        <v>0</v>
      </c>
      <c r="L25" s="881">
        <f t="shared" si="34"/>
        <v>0</v>
      </c>
      <c r="M25" s="83">
        <f t="shared" si="35"/>
        <v>0</v>
      </c>
      <c r="N25" s="162">
        <v>0</v>
      </c>
      <c r="O25" s="84">
        <f t="shared" si="41"/>
        <v>0</v>
      </c>
      <c r="P25" s="162">
        <v>0</v>
      </c>
      <c r="Q25" s="84">
        <f t="shared" ref="Q25:Q30" si="43">K25*(1+L25)*(P25)*M25</f>
        <v>0</v>
      </c>
      <c r="R25" s="162">
        <v>0</v>
      </c>
      <c r="S25" s="84">
        <f t="shared" ref="S25:S30" si="44">K25*(1+L25)*(R25)*(M25^2)</f>
        <v>0</v>
      </c>
      <c r="T25" s="162">
        <v>0</v>
      </c>
      <c r="U25" s="84">
        <f t="shared" ref="U25:U30" si="45">K25*(1+L25)*(T25)*(M25^3)</f>
        <v>0</v>
      </c>
      <c r="V25" s="162">
        <v>0</v>
      </c>
      <c r="W25" s="84">
        <f t="shared" ref="W25:W30" si="46">K25*(1+L25)*(V25)*(M25^4)</f>
        <v>0</v>
      </c>
      <c r="X25" s="43">
        <f t="shared" si="36"/>
        <v>0</v>
      </c>
      <c r="Y25" s="706">
        <v>0</v>
      </c>
      <c r="Z25" s="707">
        <f t="shared" si="37"/>
        <v>0</v>
      </c>
      <c r="AA25" s="706">
        <v>0</v>
      </c>
      <c r="AB25" s="707">
        <f t="shared" ref="AB25:AB30" si="47">K25*(1+L25)*(AA25)*M25</f>
        <v>0</v>
      </c>
      <c r="AC25" s="706">
        <v>0</v>
      </c>
      <c r="AD25" s="707">
        <f t="shared" ref="AD25:AD30" si="48">K25*(1+L25)*(AC25)*(M25^2)</f>
        <v>0</v>
      </c>
      <c r="AE25" s="706">
        <v>0</v>
      </c>
      <c r="AF25" s="707">
        <f t="shared" ref="AF25:AF30" si="49">K25*(1+L25)*(AE25)*(M25^3)</f>
        <v>0</v>
      </c>
      <c r="AG25" s="706">
        <v>0</v>
      </c>
      <c r="AH25" s="707">
        <f t="shared" ref="AH25:AH30" si="50">K25*(1+L25)*(AG25)*(M25^4)</f>
        <v>0</v>
      </c>
      <c r="AI25" s="708">
        <f t="shared" si="38"/>
        <v>0</v>
      </c>
      <c r="AJ25" s="899">
        <v>0</v>
      </c>
      <c r="AK25" s="900">
        <f t="shared" ref="AK25:AK30" si="51">K25*(1+L25)*(AJ25)</f>
        <v>0</v>
      </c>
      <c r="AL25" s="899">
        <v>0</v>
      </c>
      <c r="AM25" s="900">
        <f t="shared" ref="AM25:AM30" si="52">K25*(1+L25)*(AL25)*M25</f>
        <v>0</v>
      </c>
      <c r="AN25" s="899">
        <v>0</v>
      </c>
      <c r="AO25" s="900">
        <f t="shared" ref="AO25:AO30" si="53">K25*(1+L25)*(AN25)*(M25^2)</f>
        <v>0</v>
      </c>
      <c r="AP25" s="899">
        <v>0</v>
      </c>
      <c r="AQ25" s="900">
        <f t="shared" ref="AQ25:AQ30" si="54">K25*(1+L25)*(AP25)*(M25^3)</f>
        <v>0</v>
      </c>
      <c r="AR25" s="899">
        <v>0</v>
      </c>
      <c r="AS25" s="900">
        <f t="shared" ref="AS25:AS30" si="55">K25*(1+L25)*(AR25)*(M25^4)</f>
        <v>0</v>
      </c>
      <c r="AT25" s="901">
        <f t="shared" si="39"/>
        <v>0</v>
      </c>
      <c r="AU25" s="926">
        <v>0</v>
      </c>
      <c r="AV25" s="927">
        <f t="shared" ref="AV25:AV30" si="56">K25*(1+L25)*(AU25)</f>
        <v>0</v>
      </c>
      <c r="AW25" s="926">
        <v>0</v>
      </c>
      <c r="AX25" s="927">
        <f t="shared" ref="AX25:AX30" si="57">K25*(1+L25)*(AW25)*M25</f>
        <v>0</v>
      </c>
      <c r="AY25" s="926">
        <v>0</v>
      </c>
      <c r="AZ25" s="927">
        <f t="shared" ref="AZ25:AZ30" si="58">K25*(1+L25)*(AY25)*(M25^2)</f>
        <v>0</v>
      </c>
      <c r="BA25" s="926">
        <v>0</v>
      </c>
      <c r="BB25" s="927">
        <f t="shared" ref="BB25:BB30" si="59">K25*(1+L25)*(BA25)*(M25^3)</f>
        <v>0</v>
      </c>
      <c r="BC25" s="926">
        <v>0</v>
      </c>
      <c r="BD25" s="927">
        <f t="shared" ref="BD25:BD30" si="60">K25*(1+L25)*(BC25)*(M25^4)</f>
        <v>0</v>
      </c>
      <c r="BE25" s="928">
        <f t="shared" si="40"/>
        <v>0</v>
      </c>
      <c r="BF25" s="195">
        <f t="shared" ref="BF25:BF30" si="61">O25+Z25+AK25+AV25</f>
        <v>0</v>
      </c>
      <c r="BG25" s="195">
        <f t="shared" ref="BG25:BG30" si="62">Q25+AB25+AM25+AX25</f>
        <v>0</v>
      </c>
      <c r="BH25" s="195">
        <f t="shared" ref="BH25:BH30" si="63">S25+AD25+AO25+AZ25</f>
        <v>0</v>
      </c>
      <c r="BI25" s="195">
        <f t="shared" ref="BI25:BI30" si="64">U25+AF25+AQ25+BB25</f>
        <v>0</v>
      </c>
      <c r="BJ25" s="195">
        <f t="shared" ref="BJ25:BJ30" si="65">W25+AH25+AS25+BD25</f>
        <v>0</v>
      </c>
      <c r="BK25" s="91">
        <f t="shared" ref="BK25:BK30" si="66">X25+AI25+AS25+BE25</f>
        <v>0</v>
      </c>
      <c r="BN25" s="758"/>
      <c r="BO25" s="759"/>
      <c r="BP25" s="757">
        <f t="shared" si="42"/>
        <v>0</v>
      </c>
    </row>
    <row r="26" spans="1:68" s="12" customFormat="1" ht="15" customHeight="1">
      <c r="A26" s="25"/>
      <c r="B26" s="25"/>
      <c r="C26" s="53">
        <f t="shared" si="33"/>
        <v>0</v>
      </c>
      <c r="D26" s="40"/>
      <c r="E26" s="954" t="s">
        <v>63</v>
      </c>
      <c r="F26" s="955"/>
      <c r="G26" s="955"/>
      <c r="H26" s="955"/>
      <c r="I26" s="955"/>
      <c r="J26" s="955"/>
      <c r="K26" s="41">
        <v>0</v>
      </c>
      <c r="L26" s="881">
        <f t="shared" si="34"/>
        <v>0</v>
      </c>
      <c r="M26" s="83">
        <f t="shared" si="35"/>
        <v>0</v>
      </c>
      <c r="N26" s="162">
        <v>0</v>
      </c>
      <c r="O26" s="84">
        <f t="shared" si="41"/>
        <v>0</v>
      </c>
      <c r="P26" s="162">
        <v>0</v>
      </c>
      <c r="Q26" s="84">
        <f t="shared" si="43"/>
        <v>0</v>
      </c>
      <c r="R26" s="162">
        <v>0</v>
      </c>
      <c r="S26" s="84">
        <f t="shared" si="44"/>
        <v>0</v>
      </c>
      <c r="T26" s="162">
        <v>0</v>
      </c>
      <c r="U26" s="84">
        <f t="shared" si="45"/>
        <v>0</v>
      </c>
      <c r="V26" s="162">
        <v>0</v>
      </c>
      <c r="W26" s="84">
        <f t="shared" si="46"/>
        <v>0</v>
      </c>
      <c r="X26" s="43">
        <f t="shared" si="36"/>
        <v>0</v>
      </c>
      <c r="Y26" s="706">
        <v>0</v>
      </c>
      <c r="Z26" s="707">
        <f t="shared" si="37"/>
        <v>0</v>
      </c>
      <c r="AA26" s="706">
        <v>0</v>
      </c>
      <c r="AB26" s="707">
        <f t="shared" si="47"/>
        <v>0</v>
      </c>
      <c r="AC26" s="706">
        <v>0</v>
      </c>
      <c r="AD26" s="707">
        <f t="shared" si="48"/>
        <v>0</v>
      </c>
      <c r="AE26" s="706">
        <v>0</v>
      </c>
      <c r="AF26" s="707">
        <f t="shared" si="49"/>
        <v>0</v>
      </c>
      <c r="AG26" s="706">
        <v>0</v>
      </c>
      <c r="AH26" s="707">
        <f t="shared" si="50"/>
        <v>0</v>
      </c>
      <c r="AI26" s="708">
        <f t="shared" si="38"/>
        <v>0</v>
      </c>
      <c r="AJ26" s="899">
        <v>0</v>
      </c>
      <c r="AK26" s="900">
        <f t="shared" si="51"/>
        <v>0</v>
      </c>
      <c r="AL26" s="899">
        <v>0</v>
      </c>
      <c r="AM26" s="900">
        <f t="shared" si="52"/>
        <v>0</v>
      </c>
      <c r="AN26" s="899">
        <v>0</v>
      </c>
      <c r="AO26" s="900">
        <f t="shared" si="53"/>
        <v>0</v>
      </c>
      <c r="AP26" s="899">
        <v>0</v>
      </c>
      <c r="AQ26" s="900">
        <f t="shared" si="54"/>
        <v>0</v>
      </c>
      <c r="AR26" s="899">
        <v>0</v>
      </c>
      <c r="AS26" s="900">
        <f t="shared" si="55"/>
        <v>0</v>
      </c>
      <c r="AT26" s="901">
        <f t="shared" si="39"/>
        <v>0</v>
      </c>
      <c r="AU26" s="926">
        <v>0</v>
      </c>
      <c r="AV26" s="927">
        <f t="shared" si="56"/>
        <v>0</v>
      </c>
      <c r="AW26" s="926">
        <v>0</v>
      </c>
      <c r="AX26" s="927">
        <f t="shared" si="57"/>
        <v>0</v>
      </c>
      <c r="AY26" s="926">
        <v>0</v>
      </c>
      <c r="AZ26" s="927">
        <f t="shared" si="58"/>
        <v>0</v>
      </c>
      <c r="BA26" s="926">
        <v>0</v>
      </c>
      <c r="BB26" s="927">
        <f t="shared" si="59"/>
        <v>0</v>
      </c>
      <c r="BC26" s="926">
        <v>0</v>
      </c>
      <c r="BD26" s="927">
        <f t="shared" si="60"/>
        <v>0</v>
      </c>
      <c r="BE26" s="928">
        <f t="shared" si="40"/>
        <v>0</v>
      </c>
      <c r="BF26" s="195">
        <f t="shared" si="61"/>
        <v>0</v>
      </c>
      <c r="BG26" s="195">
        <f t="shared" si="62"/>
        <v>0</v>
      </c>
      <c r="BH26" s="195">
        <f t="shared" si="63"/>
        <v>0</v>
      </c>
      <c r="BI26" s="195">
        <f t="shared" si="64"/>
        <v>0</v>
      </c>
      <c r="BJ26" s="195">
        <f t="shared" si="65"/>
        <v>0</v>
      </c>
      <c r="BK26" s="91">
        <f t="shared" si="66"/>
        <v>0</v>
      </c>
      <c r="BN26" s="758"/>
      <c r="BO26" s="759"/>
      <c r="BP26" s="757">
        <f t="shared" si="42"/>
        <v>0</v>
      </c>
    </row>
    <row r="27" spans="1:68" ht="15" customHeight="1">
      <c r="C27" s="53">
        <f t="shared" si="33"/>
        <v>0</v>
      </c>
      <c r="D27" s="40"/>
      <c r="E27" s="954" t="s">
        <v>63</v>
      </c>
      <c r="F27" s="955"/>
      <c r="G27" s="955"/>
      <c r="H27" s="955"/>
      <c r="I27" s="955"/>
      <c r="J27" s="955"/>
      <c r="K27" s="41">
        <v>0</v>
      </c>
      <c r="L27" s="881">
        <f t="shared" si="34"/>
        <v>0</v>
      </c>
      <c r="M27" s="83">
        <f t="shared" si="35"/>
        <v>0</v>
      </c>
      <c r="N27" s="162">
        <v>0</v>
      </c>
      <c r="O27" s="84">
        <f t="shared" si="41"/>
        <v>0</v>
      </c>
      <c r="P27" s="162">
        <v>0</v>
      </c>
      <c r="Q27" s="84">
        <f t="shared" si="43"/>
        <v>0</v>
      </c>
      <c r="R27" s="162">
        <v>0</v>
      </c>
      <c r="S27" s="84">
        <f t="shared" si="44"/>
        <v>0</v>
      </c>
      <c r="T27" s="162">
        <v>0</v>
      </c>
      <c r="U27" s="84">
        <f t="shared" si="45"/>
        <v>0</v>
      </c>
      <c r="V27" s="162">
        <v>0</v>
      </c>
      <c r="W27" s="84">
        <f t="shared" si="46"/>
        <v>0</v>
      </c>
      <c r="X27" s="43">
        <f t="shared" si="36"/>
        <v>0</v>
      </c>
      <c r="Y27" s="706">
        <v>0</v>
      </c>
      <c r="Z27" s="707">
        <f t="shared" si="37"/>
        <v>0</v>
      </c>
      <c r="AA27" s="706">
        <v>0</v>
      </c>
      <c r="AB27" s="707">
        <f t="shared" si="47"/>
        <v>0</v>
      </c>
      <c r="AC27" s="706">
        <v>0</v>
      </c>
      <c r="AD27" s="707">
        <f t="shared" si="48"/>
        <v>0</v>
      </c>
      <c r="AE27" s="706">
        <v>0</v>
      </c>
      <c r="AF27" s="707">
        <f t="shared" si="49"/>
        <v>0</v>
      </c>
      <c r="AG27" s="706">
        <v>0</v>
      </c>
      <c r="AH27" s="707">
        <f t="shared" si="50"/>
        <v>0</v>
      </c>
      <c r="AI27" s="708">
        <f t="shared" si="38"/>
        <v>0</v>
      </c>
      <c r="AJ27" s="899">
        <v>0</v>
      </c>
      <c r="AK27" s="900">
        <f t="shared" si="51"/>
        <v>0</v>
      </c>
      <c r="AL27" s="899">
        <v>0</v>
      </c>
      <c r="AM27" s="900">
        <f t="shared" si="52"/>
        <v>0</v>
      </c>
      <c r="AN27" s="899">
        <v>0</v>
      </c>
      <c r="AO27" s="900">
        <f t="shared" si="53"/>
        <v>0</v>
      </c>
      <c r="AP27" s="899">
        <v>0</v>
      </c>
      <c r="AQ27" s="900">
        <f t="shared" si="54"/>
        <v>0</v>
      </c>
      <c r="AR27" s="899">
        <v>0</v>
      </c>
      <c r="AS27" s="900">
        <f t="shared" si="55"/>
        <v>0</v>
      </c>
      <c r="AT27" s="901">
        <f t="shared" si="39"/>
        <v>0</v>
      </c>
      <c r="AU27" s="926">
        <v>0</v>
      </c>
      <c r="AV27" s="927">
        <f t="shared" si="56"/>
        <v>0</v>
      </c>
      <c r="AW27" s="926">
        <v>0</v>
      </c>
      <c r="AX27" s="927">
        <f t="shared" si="57"/>
        <v>0</v>
      </c>
      <c r="AY27" s="926">
        <v>0</v>
      </c>
      <c r="AZ27" s="927">
        <f t="shared" si="58"/>
        <v>0</v>
      </c>
      <c r="BA27" s="926">
        <v>0</v>
      </c>
      <c r="BB27" s="927">
        <f t="shared" si="59"/>
        <v>0</v>
      </c>
      <c r="BC27" s="926">
        <v>0</v>
      </c>
      <c r="BD27" s="927">
        <f t="shared" si="60"/>
        <v>0</v>
      </c>
      <c r="BE27" s="928">
        <f t="shared" si="40"/>
        <v>0</v>
      </c>
      <c r="BF27" s="195">
        <f t="shared" si="61"/>
        <v>0</v>
      </c>
      <c r="BG27" s="195">
        <f t="shared" si="62"/>
        <v>0</v>
      </c>
      <c r="BH27" s="195">
        <f t="shared" si="63"/>
        <v>0</v>
      </c>
      <c r="BI27" s="195">
        <f t="shared" si="64"/>
        <v>0</v>
      </c>
      <c r="BJ27" s="195">
        <f t="shared" si="65"/>
        <v>0</v>
      </c>
      <c r="BK27" s="91">
        <f t="shared" si="66"/>
        <v>0</v>
      </c>
      <c r="BN27" s="758"/>
      <c r="BO27" s="759"/>
      <c r="BP27" s="757">
        <f t="shared" si="42"/>
        <v>0</v>
      </c>
    </row>
    <row r="28" spans="1:68" ht="15" customHeight="1">
      <c r="C28" s="53">
        <f t="shared" si="33"/>
        <v>0</v>
      </c>
      <c r="D28" s="40"/>
      <c r="E28" s="954" t="s">
        <v>63</v>
      </c>
      <c r="F28" s="955"/>
      <c r="G28" s="955"/>
      <c r="H28" s="955"/>
      <c r="I28" s="955"/>
      <c r="J28" s="955"/>
      <c r="K28" s="41">
        <v>0</v>
      </c>
      <c r="L28" s="881">
        <f t="shared" si="34"/>
        <v>0</v>
      </c>
      <c r="M28" s="83">
        <f t="shared" si="35"/>
        <v>0</v>
      </c>
      <c r="N28" s="162">
        <v>0</v>
      </c>
      <c r="O28" s="84">
        <f t="shared" si="41"/>
        <v>0</v>
      </c>
      <c r="P28" s="162">
        <v>0</v>
      </c>
      <c r="Q28" s="84">
        <f t="shared" si="43"/>
        <v>0</v>
      </c>
      <c r="R28" s="162">
        <v>0</v>
      </c>
      <c r="S28" s="84">
        <f t="shared" si="44"/>
        <v>0</v>
      </c>
      <c r="T28" s="162">
        <v>0</v>
      </c>
      <c r="U28" s="84">
        <f t="shared" si="45"/>
        <v>0</v>
      </c>
      <c r="V28" s="162">
        <v>0</v>
      </c>
      <c r="W28" s="84">
        <f t="shared" si="46"/>
        <v>0</v>
      </c>
      <c r="X28" s="43">
        <f t="shared" si="36"/>
        <v>0</v>
      </c>
      <c r="Y28" s="706">
        <v>0</v>
      </c>
      <c r="Z28" s="707">
        <f t="shared" si="37"/>
        <v>0</v>
      </c>
      <c r="AA28" s="706">
        <v>0</v>
      </c>
      <c r="AB28" s="707">
        <f t="shared" si="47"/>
        <v>0</v>
      </c>
      <c r="AC28" s="706">
        <v>0</v>
      </c>
      <c r="AD28" s="707">
        <f t="shared" si="48"/>
        <v>0</v>
      </c>
      <c r="AE28" s="706">
        <v>0</v>
      </c>
      <c r="AF28" s="707">
        <f t="shared" si="49"/>
        <v>0</v>
      </c>
      <c r="AG28" s="706">
        <v>0</v>
      </c>
      <c r="AH28" s="707">
        <f t="shared" si="50"/>
        <v>0</v>
      </c>
      <c r="AI28" s="708">
        <f t="shared" si="38"/>
        <v>0</v>
      </c>
      <c r="AJ28" s="899">
        <v>0</v>
      </c>
      <c r="AK28" s="900">
        <f t="shared" si="51"/>
        <v>0</v>
      </c>
      <c r="AL28" s="899">
        <v>0</v>
      </c>
      <c r="AM28" s="900">
        <f t="shared" si="52"/>
        <v>0</v>
      </c>
      <c r="AN28" s="899">
        <v>0</v>
      </c>
      <c r="AO28" s="900">
        <f t="shared" si="53"/>
        <v>0</v>
      </c>
      <c r="AP28" s="899">
        <v>0</v>
      </c>
      <c r="AQ28" s="900">
        <f t="shared" si="54"/>
        <v>0</v>
      </c>
      <c r="AR28" s="899">
        <v>0</v>
      </c>
      <c r="AS28" s="900">
        <f t="shared" si="55"/>
        <v>0</v>
      </c>
      <c r="AT28" s="901">
        <f t="shared" si="39"/>
        <v>0</v>
      </c>
      <c r="AU28" s="926">
        <v>0</v>
      </c>
      <c r="AV28" s="927">
        <f t="shared" si="56"/>
        <v>0</v>
      </c>
      <c r="AW28" s="926">
        <v>0</v>
      </c>
      <c r="AX28" s="927">
        <f t="shared" si="57"/>
        <v>0</v>
      </c>
      <c r="AY28" s="926">
        <v>0</v>
      </c>
      <c r="AZ28" s="927">
        <f t="shared" si="58"/>
        <v>0</v>
      </c>
      <c r="BA28" s="926">
        <v>0</v>
      </c>
      <c r="BB28" s="927">
        <f t="shared" si="59"/>
        <v>0</v>
      </c>
      <c r="BC28" s="926">
        <v>0</v>
      </c>
      <c r="BD28" s="927">
        <f t="shared" si="60"/>
        <v>0</v>
      </c>
      <c r="BE28" s="928">
        <f t="shared" si="40"/>
        <v>0</v>
      </c>
      <c r="BF28" s="195">
        <f t="shared" si="61"/>
        <v>0</v>
      </c>
      <c r="BG28" s="195">
        <f t="shared" si="62"/>
        <v>0</v>
      </c>
      <c r="BH28" s="195">
        <f t="shared" si="63"/>
        <v>0</v>
      </c>
      <c r="BI28" s="195">
        <f t="shared" si="64"/>
        <v>0</v>
      </c>
      <c r="BJ28" s="195">
        <f t="shared" si="65"/>
        <v>0</v>
      </c>
      <c r="BK28" s="91">
        <f t="shared" si="66"/>
        <v>0</v>
      </c>
      <c r="BN28" s="755"/>
      <c r="BO28" s="756"/>
      <c r="BP28" s="757">
        <f t="shared" si="42"/>
        <v>0</v>
      </c>
    </row>
    <row r="29" spans="1:68" ht="15" customHeight="1">
      <c r="C29" s="53">
        <f t="shared" si="33"/>
        <v>0</v>
      </c>
      <c r="D29" s="40"/>
      <c r="E29" s="954" t="s">
        <v>63</v>
      </c>
      <c r="F29" s="955"/>
      <c r="G29" s="955"/>
      <c r="H29" s="955"/>
      <c r="I29" s="955"/>
      <c r="J29" s="955"/>
      <c r="K29" s="41">
        <v>0</v>
      </c>
      <c r="L29" s="881">
        <f t="shared" si="34"/>
        <v>0</v>
      </c>
      <c r="M29" s="83">
        <f t="shared" si="35"/>
        <v>0</v>
      </c>
      <c r="N29" s="162">
        <v>0</v>
      </c>
      <c r="O29" s="84">
        <f t="shared" si="41"/>
        <v>0</v>
      </c>
      <c r="P29" s="162">
        <v>0</v>
      </c>
      <c r="Q29" s="84">
        <f t="shared" si="43"/>
        <v>0</v>
      </c>
      <c r="R29" s="162">
        <v>0</v>
      </c>
      <c r="S29" s="84">
        <f t="shared" si="44"/>
        <v>0</v>
      </c>
      <c r="T29" s="162">
        <v>0</v>
      </c>
      <c r="U29" s="84">
        <f t="shared" si="45"/>
        <v>0</v>
      </c>
      <c r="V29" s="162">
        <v>0</v>
      </c>
      <c r="W29" s="84">
        <f t="shared" si="46"/>
        <v>0</v>
      </c>
      <c r="X29" s="43">
        <f t="shared" si="36"/>
        <v>0</v>
      </c>
      <c r="Y29" s="706">
        <v>0</v>
      </c>
      <c r="Z29" s="707">
        <f t="shared" si="37"/>
        <v>0</v>
      </c>
      <c r="AA29" s="706">
        <v>0</v>
      </c>
      <c r="AB29" s="707">
        <f t="shared" si="47"/>
        <v>0</v>
      </c>
      <c r="AC29" s="706">
        <v>0</v>
      </c>
      <c r="AD29" s="707">
        <f t="shared" si="48"/>
        <v>0</v>
      </c>
      <c r="AE29" s="706">
        <v>0</v>
      </c>
      <c r="AF29" s="707">
        <f t="shared" si="49"/>
        <v>0</v>
      </c>
      <c r="AG29" s="706">
        <v>0</v>
      </c>
      <c r="AH29" s="707">
        <f t="shared" si="50"/>
        <v>0</v>
      </c>
      <c r="AI29" s="708">
        <f t="shared" si="38"/>
        <v>0</v>
      </c>
      <c r="AJ29" s="899">
        <v>0</v>
      </c>
      <c r="AK29" s="900">
        <f t="shared" si="51"/>
        <v>0</v>
      </c>
      <c r="AL29" s="899">
        <v>0</v>
      </c>
      <c r="AM29" s="900">
        <f t="shared" si="52"/>
        <v>0</v>
      </c>
      <c r="AN29" s="899">
        <v>0</v>
      </c>
      <c r="AO29" s="900">
        <f t="shared" si="53"/>
        <v>0</v>
      </c>
      <c r="AP29" s="899">
        <v>0</v>
      </c>
      <c r="AQ29" s="900">
        <f t="shared" si="54"/>
        <v>0</v>
      </c>
      <c r="AR29" s="899">
        <v>0</v>
      </c>
      <c r="AS29" s="900">
        <f t="shared" si="55"/>
        <v>0</v>
      </c>
      <c r="AT29" s="901">
        <f t="shared" si="39"/>
        <v>0</v>
      </c>
      <c r="AU29" s="926">
        <v>0</v>
      </c>
      <c r="AV29" s="927">
        <f t="shared" si="56"/>
        <v>0</v>
      </c>
      <c r="AW29" s="926">
        <v>0</v>
      </c>
      <c r="AX29" s="927">
        <f t="shared" si="57"/>
        <v>0</v>
      </c>
      <c r="AY29" s="926">
        <v>0</v>
      </c>
      <c r="AZ29" s="927">
        <f t="shared" si="58"/>
        <v>0</v>
      </c>
      <c r="BA29" s="926">
        <v>0</v>
      </c>
      <c r="BB29" s="927">
        <f t="shared" si="59"/>
        <v>0</v>
      </c>
      <c r="BC29" s="926">
        <v>0</v>
      </c>
      <c r="BD29" s="927">
        <f t="shared" si="60"/>
        <v>0</v>
      </c>
      <c r="BE29" s="928">
        <f t="shared" si="40"/>
        <v>0</v>
      </c>
      <c r="BF29" s="195">
        <f t="shared" si="61"/>
        <v>0</v>
      </c>
      <c r="BG29" s="195">
        <f t="shared" si="62"/>
        <v>0</v>
      </c>
      <c r="BH29" s="195">
        <f t="shared" si="63"/>
        <v>0</v>
      </c>
      <c r="BI29" s="195">
        <f t="shared" si="64"/>
        <v>0</v>
      </c>
      <c r="BJ29" s="195">
        <f t="shared" si="65"/>
        <v>0</v>
      </c>
      <c r="BK29" s="91">
        <f t="shared" si="66"/>
        <v>0</v>
      </c>
      <c r="BN29" s="755"/>
      <c r="BO29" s="756"/>
      <c r="BP29" s="757">
        <f t="shared" si="42"/>
        <v>0</v>
      </c>
    </row>
    <row r="30" spans="1:68" ht="15" customHeight="1">
      <c r="C30" s="53">
        <f t="shared" si="33"/>
        <v>0</v>
      </c>
      <c r="D30" s="52"/>
      <c r="E30" s="954" t="s">
        <v>63</v>
      </c>
      <c r="F30" s="955"/>
      <c r="G30" s="955"/>
      <c r="H30" s="955"/>
      <c r="I30" s="955"/>
      <c r="J30" s="955"/>
      <c r="K30" s="41">
        <v>0</v>
      </c>
      <c r="L30" s="881">
        <f t="shared" si="34"/>
        <v>0</v>
      </c>
      <c r="M30" s="83">
        <f t="shared" si="35"/>
        <v>0</v>
      </c>
      <c r="N30" s="162">
        <v>0</v>
      </c>
      <c r="O30" s="84">
        <f t="shared" si="41"/>
        <v>0</v>
      </c>
      <c r="P30" s="162">
        <v>0</v>
      </c>
      <c r="Q30" s="84">
        <f t="shared" si="43"/>
        <v>0</v>
      </c>
      <c r="R30" s="162">
        <v>0</v>
      </c>
      <c r="S30" s="84">
        <f t="shared" si="44"/>
        <v>0</v>
      </c>
      <c r="T30" s="162">
        <v>0</v>
      </c>
      <c r="U30" s="84">
        <f t="shared" si="45"/>
        <v>0</v>
      </c>
      <c r="V30" s="162">
        <v>0</v>
      </c>
      <c r="W30" s="84">
        <f t="shared" si="46"/>
        <v>0</v>
      </c>
      <c r="X30" s="43">
        <f t="shared" si="36"/>
        <v>0</v>
      </c>
      <c r="Y30" s="706">
        <v>0</v>
      </c>
      <c r="Z30" s="707">
        <f t="shared" si="37"/>
        <v>0</v>
      </c>
      <c r="AA30" s="706">
        <v>0</v>
      </c>
      <c r="AB30" s="707">
        <f t="shared" si="47"/>
        <v>0</v>
      </c>
      <c r="AC30" s="706">
        <v>0</v>
      </c>
      <c r="AD30" s="707">
        <f t="shared" si="48"/>
        <v>0</v>
      </c>
      <c r="AE30" s="706">
        <v>0</v>
      </c>
      <c r="AF30" s="707">
        <f t="shared" si="49"/>
        <v>0</v>
      </c>
      <c r="AG30" s="706">
        <v>0</v>
      </c>
      <c r="AH30" s="707">
        <f t="shared" si="50"/>
        <v>0</v>
      </c>
      <c r="AI30" s="708">
        <f t="shared" si="38"/>
        <v>0</v>
      </c>
      <c r="AJ30" s="899">
        <v>0</v>
      </c>
      <c r="AK30" s="900">
        <f t="shared" si="51"/>
        <v>0</v>
      </c>
      <c r="AL30" s="899">
        <v>0</v>
      </c>
      <c r="AM30" s="900">
        <f t="shared" si="52"/>
        <v>0</v>
      </c>
      <c r="AN30" s="899">
        <v>0</v>
      </c>
      <c r="AO30" s="900">
        <f t="shared" si="53"/>
        <v>0</v>
      </c>
      <c r="AP30" s="899">
        <v>0</v>
      </c>
      <c r="AQ30" s="900">
        <f t="shared" si="54"/>
        <v>0</v>
      </c>
      <c r="AR30" s="899">
        <v>0</v>
      </c>
      <c r="AS30" s="900">
        <f t="shared" si="55"/>
        <v>0</v>
      </c>
      <c r="AT30" s="901">
        <f t="shared" si="39"/>
        <v>0</v>
      </c>
      <c r="AU30" s="926">
        <v>0</v>
      </c>
      <c r="AV30" s="927">
        <f t="shared" si="56"/>
        <v>0</v>
      </c>
      <c r="AW30" s="926">
        <v>0</v>
      </c>
      <c r="AX30" s="927">
        <f t="shared" si="57"/>
        <v>0</v>
      </c>
      <c r="AY30" s="926">
        <v>0</v>
      </c>
      <c r="AZ30" s="927">
        <f t="shared" si="58"/>
        <v>0</v>
      </c>
      <c r="BA30" s="926">
        <v>0</v>
      </c>
      <c r="BB30" s="927">
        <f t="shared" si="59"/>
        <v>0</v>
      </c>
      <c r="BC30" s="926">
        <v>0</v>
      </c>
      <c r="BD30" s="927">
        <f t="shared" si="60"/>
        <v>0</v>
      </c>
      <c r="BE30" s="928">
        <f t="shared" si="40"/>
        <v>0</v>
      </c>
      <c r="BF30" s="195">
        <f t="shared" si="61"/>
        <v>0</v>
      </c>
      <c r="BG30" s="195">
        <f t="shared" si="62"/>
        <v>0</v>
      </c>
      <c r="BH30" s="195">
        <f t="shared" si="63"/>
        <v>0</v>
      </c>
      <c r="BI30" s="195">
        <f t="shared" si="64"/>
        <v>0</v>
      </c>
      <c r="BJ30" s="195">
        <f t="shared" si="65"/>
        <v>0</v>
      </c>
      <c r="BK30" s="91">
        <f t="shared" si="66"/>
        <v>0</v>
      </c>
      <c r="BN30" s="755"/>
      <c r="BO30" s="756"/>
      <c r="BP30" s="757">
        <f t="shared" si="42"/>
        <v>0</v>
      </c>
    </row>
    <row r="31" spans="1:68" ht="17.100000000000001" customHeight="1">
      <c r="C31" s="82"/>
      <c r="D31" s="40"/>
      <c r="E31" s="994"/>
      <c r="F31" s="994"/>
      <c r="G31" s="994"/>
      <c r="H31" s="994"/>
      <c r="I31" s="994"/>
      <c r="J31" s="948"/>
      <c r="K31" s="83"/>
      <c r="L31" s="83"/>
      <c r="M31" s="40"/>
      <c r="N31" s="90"/>
      <c r="O31" s="104"/>
      <c r="P31" s="82"/>
      <c r="Q31" s="104"/>
      <c r="R31" s="82"/>
      <c r="S31" s="104"/>
      <c r="T31" s="82"/>
      <c r="U31" s="104"/>
      <c r="V31" s="82"/>
      <c r="W31" s="104"/>
      <c r="X31" s="105"/>
      <c r="Y31" s="90"/>
      <c r="Z31" s="104"/>
      <c r="AA31" s="82"/>
      <c r="AB31" s="104"/>
      <c r="AC31" s="82"/>
      <c r="AD31" s="104"/>
      <c r="AE31" s="82"/>
      <c r="AF31" s="104"/>
      <c r="AG31" s="82"/>
      <c r="AH31" s="104"/>
      <c r="AI31" s="105"/>
      <c r="AJ31" s="90"/>
      <c r="AK31" s="104"/>
      <c r="AL31" s="82"/>
      <c r="AM31" s="104"/>
      <c r="AN31" s="82"/>
      <c r="AO31" s="104"/>
      <c r="AP31" s="82"/>
      <c r="AQ31" s="104"/>
      <c r="AR31" s="82"/>
      <c r="AS31" s="104"/>
      <c r="AT31" s="105"/>
      <c r="AU31" s="90"/>
      <c r="AV31" s="104"/>
      <c r="AW31" s="82"/>
      <c r="AX31" s="104"/>
      <c r="AY31" s="82"/>
      <c r="AZ31" s="104"/>
      <c r="BA31" s="82"/>
      <c r="BB31" s="104"/>
      <c r="BC31" s="82"/>
      <c r="BD31" s="104"/>
      <c r="BE31" s="105"/>
      <c r="BF31" s="825"/>
      <c r="BG31" s="825"/>
      <c r="BH31" s="825"/>
      <c r="BI31" s="825"/>
      <c r="BJ31" s="825"/>
      <c r="BK31" s="826"/>
      <c r="BN31" s="755"/>
      <c r="BO31" s="756"/>
      <c r="BP31" s="757">
        <f t="shared" si="42"/>
        <v>0</v>
      </c>
    </row>
    <row r="32" spans="1:68" ht="15" customHeight="1">
      <c r="A32" s="25">
        <v>1000</v>
      </c>
      <c r="C32" s="199" t="s">
        <v>760</v>
      </c>
      <c r="D32" s="40"/>
      <c r="E32" s="956"/>
      <c r="F32" s="956"/>
      <c r="G32" s="956"/>
      <c r="H32" s="956"/>
      <c r="I32" s="956"/>
      <c r="J32" s="948"/>
      <c r="K32" s="83"/>
      <c r="L32" s="83"/>
      <c r="M32" s="40"/>
      <c r="N32" s="60"/>
      <c r="O32" s="175"/>
      <c r="P32" s="60"/>
      <c r="Q32" s="175"/>
      <c r="R32" s="60"/>
      <c r="S32" s="175"/>
      <c r="T32" s="60"/>
      <c r="U32" s="175"/>
      <c r="V32" s="60"/>
      <c r="W32" s="175"/>
      <c r="X32" s="62"/>
      <c r="Y32" s="60"/>
      <c r="Z32" s="175"/>
      <c r="AA32" s="60"/>
      <c r="AB32" s="175"/>
      <c r="AC32" s="60"/>
      <c r="AD32" s="175"/>
      <c r="AE32" s="60"/>
      <c r="AF32" s="175"/>
      <c r="AG32" s="60"/>
      <c r="AH32" s="175"/>
      <c r="AI32" s="62"/>
      <c r="AJ32" s="60"/>
      <c r="AK32" s="175"/>
      <c r="AL32" s="60"/>
      <c r="AM32" s="175"/>
      <c r="AN32" s="60"/>
      <c r="AO32" s="175"/>
      <c r="AP32" s="60"/>
      <c r="AQ32" s="175"/>
      <c r="AR32" s="60"/>
      <c r="AS32" s="175"/>
      <c r="AT32" s="62"/>
      <c r="AU32" s="60"/>
      <c r="AV32" s="175"/>
      <c r="AW32" s="60"/>
      <c r="AX32" s="175"/>
      <c r="AY32" s="60"/>
      <c r="AZ32" s="175"/>
      <c r="BA32" s="60"/>
      <c r="BB32" s="175"/>
      <c r="BC32" s="60"/>
      <c r="BD32" s="175"/>
      <c r="BE32" s="62"/>
      <c r="BF32" s="825"/>
      <c r="BG32" s="825"/>
      <c r="BH32" s="825"/>
      <c r="BI32" s="825"/>
      <c r="BJ32" s="825"/>
      <c r="BK32" s="826"/>
      <c r="BN32" s="753"/>
      <c r="BO32" s="105"/>
      <c r="BP32" s="752"/>
    </row>
    <row r="33" spans="1:68" ht="15" customHeight="1">
      <c r="C33" s="135" t="s">
        <v>514</v>
      </c>
      <c r="D33" s="40"/>
      <c r="E33" s="1059"/>
      <c r="F33" s="1059"/>
      <c r="G33" s="1059"/>
      <c r="H33" s="1059"/>
      <c r="I33" s="1059"/>
      <c r="J33" s="970"/>
      <c r="K33" s="83"/>
      <c r="L33" s="83"/>
      <c r="M33" s="40"/>
      <c r="N33" s="60"/>
      <c r="O33" s="175"/>
      <c r="P33" s="60"/>
      <c r="Q33" s="175"/>
      <c r="R33" s="60"/>
      <c r="S33" s="175"/>
      <c r="T33" s="60"/>
      <c r="U33" s="175"/>
      <c r="V33" s="60"/>
      <c r="W33" s="175"/>
      <c r="X33" s="62"/>
      <c r="Y33" s="60"/>
      <c r="Z33" s="175"/>
      <c r="AA33" s="60"/>
      <c r="AB33" s="175"/>
      <c r="AC33" s="60"/>
      <c r="AD33" s="175"/>
      <c r="AE33" s="60"/>
      <c r="AF33" s="175"/>
      <c r="AG33" s="60"/>
      <c r="AH33" s="175"/>
      <c r="AI33" s="62"/>
      <c r="AJ33" s="60"/>
      <c r="AK33" s="175"/>
      <c r="AL33" s="60"/>
      <c r="AM33" s="175"/>
      <c r="AN33" s="60"/>
      <c r="AO33" s="175"/>
      <c r="AP33" s="60"/>
      <c r="AQ33" s="175"/>
      <c r="AR33" s="60"/>
      <c r="AS33" s="175"/>
      <c r="AT33" s="62"/>
      <c r="AU33" s="60"/>
      <c r="AV33" s="175"/>
      <c r="AW33" s="60"/>
      <c r="AX33" s="175"/>
      <c r="AY33" s="60"/>
      <c r="AZ33" s="175"/>
      <c r="BA33" s="60"/>
      <c r="BB33" s="175"/>
      <c r="BC33" s="60"/>
      <c r="BD33" s="175"/>
      <c r="BE33" s="62"/>
      <c r="BF33" s="825"/>
      <c r="BG33" s="825"/>
      <c r="BH33" s="825"/>
      <c r="BI33" s="825"/>
      <c r="BJ33" s="825"/>
      <c r="BK33" s="826"/>
      <c r="BN33" s="753"/>
      <c r="BO33" s="105"/>
      <c r="BP33" s="752"/>
    </row>
    <row r="34" spans="1:68" ht="15" customHeight="1">
      <c r="C34" s="135">
        <v>1</v>
      </c>
      <c r="D34" s="52"/>
      <c r="E34" s="957" t="s">
        <v>63</v>
      </c>
      <c r="F34" s="955"/>
      <c r="G34" s="955"/>
      <c r="H34" s="955"/>
      <c r="I34" s="955"/>
      <c r="J34" s="955"/>
      <c r="K34" s="54">
        <v>0</v>
      </c>
      <c r="L34" s="882">
        <f t="shared" ref="L34:L39" si="67">VLOOKUP(E34,Leave_Benefits,2,0)</f>
        <v>0</v>
      </c>
      <c r="M34" s="40">
        <f t="shared" ref="M34:M39" si="68">VLOOKUP(E34,Leave_Benefits,4,0)</f>
        <v>0</v>
      </c>
      <c r="N34" s="162">
        <v>0</v>
      </c>
      <c r="O34" s="84">
        <f t="shared" ref="O34:O39" si="69">K34*(N34)*(C34)</f>
        <v>0</v>
      </c>
      <c r="P34" s="162">
        <v>0</v>
      </c>
      <c r="Q34" s="84">
        <f t="shared" ref="Q34:Q39" si="70">(K34)*(P34)*(C34)</f>
        <v>0</v>
      </c>
      <c r="R34" s="162">
        <v>0</v>
      </c>
      <c r="S34" s="84">
        <f t="shared" ref="S34:S39" si="71">(K34)*(R34)*(C34)</f>
        <v>0</v>
      </c>
      <c r="T34" s="162">
        <v>0</v>
      </c>
      <c r="U34" s="84">
        <f t="shared" ref="U34:U39" si="72">(K34)*(T34)*(C34)</f>
        <v>0</v>
      </c>
      <c r="V34" s="162">
        <v>0</v>
      </c>
      <c r="W34" s="84">
        <f t="shared" ref="W34:W39" si="73">(K34)*(V34)*(C34)</f>
        <v>0</v>
      </c>
      <c r="X34" s="43">
        <f t="shared" ref="X34:X39" si="74">O34+Q34+S34+U34+W34</f>
        <v>0</v>
      </c>
      <c r="Y34" s="706">
        <v>0</v>
      </c>
      <c r="Z34" s="707">
        <f t="shared" ref="Z34:Z39" si="75">K34*(Y34)*(C34)</f>
        <v>0</v>
      </c>
      <c r="AA34" s="706">
        <v>0</v>
      </c>
      <c r="AB34" s="707">
        <f t="shared" ref="AB34:AB39" si="76">(K34)*(AA34)*(C34)</f>
        <v>0</v>
      </c>
      <c r="AC34" s="706">
        <v>0</v>
      </c>
      <c r="AD34" s="707">
        <f t="shared" ref="AD34:AD39" si="77">(K34)*(AC34)*(C34)</f>
        <v>0</v>
      </c>
      <c r="AE34" s="706">
        <v>0</v>
      </c>
      <c r="AF34" s="707">
        <f t="shared" ref="AF34:AF39" si="78">(K34)*(AE34)*(C34)</f>
        <v>0</v>
      </c>
      <c r="AG34" s="706">
        <v>0</v>
      </c>
      <c r="AH34" s="707">
        <f t="shared" ref="AH34:AH39" si="79">(K34)*(AG34)*(C34)</f>
        <v>0</v>
      </c>
      <c r="AI34" s="708">
        <f t="shared" ref="AI34:AI39" si="80">Z34+AB34+AD34+AF34+AH34</f>
        <v>0</v>
      </c>
      <c r="AJ34" s="899">
        <v>0</v>
      </c>
      <c r="AK34" s="900">
        <f t="shared" ref="AK34:AK39" si="81">K34*(AJ34)*(C34)</f>
        <v>0</v>
      </c>
      <c r="AL34" s="899">
        <v>0</v>
      </c>
      <c r="AM34" s="900">
        <f t="shared" ref="AM34:AM39" si="82">(K34)*(AL34)*(C34)</f>
        <v>0</v>
      </c>
      <c r="AN34" s="899">
        <v>0</v>
      </c>
      <c r="AO34" s="900">
        <f t="shared" ref="AO34:AO39" si="83">(K34)*(AN34)*(C34)</f>
        <v>0</v>
      </c>
      <c r="AP34" s="899">
        <v>0</v>
      </c>
      <c r="AQ34" s="900">
        <f t="shared" ref="AQ34:AQ39" si="84">(K34)*(AP34)*(C34)</f>
        <v>0</v>
      </c>
      <c r="AR34" s="899">
        <v>0</v>
      </c>
      <c r="AS34" s="900">
        <f t="shared" ref="AS34:AS39" si="85">(L34)*(AR34)*(K34)</f>
        <v>0</v>
      </c>
      <c r="AT34" s="901">
        <f t="shared" ref="AT34:AT39" si="86">AK34+AM34+AO34+AQ34+AS34</f>
        <v>0</v>
      </c>
      <c r="AU34" s="926">
        <v>0</v>
      </c>
      <c r="AV34" s="927">
        <f t="shared" ref="AV34:AV39" si="87">L34*(AU34)*(K34)</f>
        <v>0</v>
      </c>
      <c r="AW34" s="926">
        <v>0</v>
      </c>
      <c r="AX34" s="927">
        <f t="shared" ref="AX34:AX39" si="88">(L34)*(AW34)*(K34)</f>
        <v>0</v>
      </c>
      <c r="AY34" s="926">
        <v>0</v>
      </c>
      <c r="AZ34" s="927">
        <f t="shared" ref="AZ34:AZ39" si="89">(L34)*(AY34)*(K34)</f>
        <v>0</v>
      </c>
      <c r="BA34" s="926">
        <v>0</v>
      </c>
      <c r="BB34" s="927">
        <f t="shared" ref="BB34:BB39" si="90">(L34)*(BA34)*(K34)</f>
        <v>0</v>
      </c>
      <c r="BC34" s="926">
        <v>0</v>
      </c>
      <c r="BD34" s="927">
        <f t="shared" ref="BD34:BD39" si="91">(L34)*(BC34)*(K34)</f>
        <v>0</v>
      </c>
      <c r="BE34" s="928">
        <f t="shared" ref="BE34:BE39" si="92">AV34+AX34+AZ34+BB34+BD34</f>
        <v>0</v>
      </c>
      <c r="BF34" s="823">
        <f t="shared" ref="BF34:BF40" si="93">O34+Z34+AK34+AV34</f>
        <v>0</v>
      </c>
      <c r="BG34" s="823">
        <f t="shared" ref="BG34:BG40" si="94">Q34+AB34+AM34+AX34</f>
        <v>0</v>
      </c>
      <c r="BH34" s="823">
        <f t="shared" ref="BH34:BH40" si="95">S34+AD34+AO34+AZ34</f>
        <v>0</v>
      </c>
      <c r="BI34" s="823">
        <f t="shared" ref="BI34:BI40" si="96">U34+AF34+AQ34+BB34</f>
        <v>0</v>
      </c>
      <c r="BJ34" s="823">
        <f t="shared" ref="BJ34:BK40" si="97">W34+AH34+AS34+BD34</f>
        <v>0</v>
      </c>
      <c r="BK34" s="824">
        <f t="shared" si="97"/>
        <v>0</v>
      </c>
      <c r="BN34" s="753"/>
      <c r="BO34" s="105"/>
      <c r="BP34" s="752"/>
    </row>
    <row r="35" spans="1:68" ht="15" customHeight="1">
      <c r="C35" s="135">
        <v>1</v>
      </c>
      <c r="D35" s="52"/>
      <c r="E35" s="957" t="s">
        <v>63</v>
      </c>
      <c r="F35" s="955"/>
      <c r="G35" s="955"/>
      <c r="H35" s="955"/>
      <c r="I35" s="955"/>
      <c r="J35" s="955"/>
      <c r="K35" s="54">
        <v>0</v>
      </c>
      <c r="L35" s="882">
        <f t="shared" si="67"/>
        <v>0</v>
      </c>
      <c r="M35" s="40">
        <f t="shared" si="68"/>
        <v>0</v>
      </c>
      <c r="N35" s="162">
        <v>0</v>
      </c>
      <c r="O35" s="84">
        <f t="shared" si="69"/>
        <v>0</v>
      </c>
      <c r="P35" s="162">
        <v>0</v>
      </c>
      <c r="Q35" s="84">
        <f t="shared" si="70"/>
        <v>0</v>
      </c>
      <c r="R35" s="162">
        <v>0</v>
      </c>
      <c r="S35" s="84">
        <f t="shared" si="71"/>
        <v>0</v>
      </c>
      <c r="T35" s="162">
        <v>0</v>
      </c>
      <c r="U35" s="84">
        <f t="shared" si="72"/>
        <v>0</v>
      </c>
      <c r="V35" s="162">
        <v>0</v>
      </c>
      <c r="W35" s="84">
        <f t="shared" si="73"/>
        <v>0</v>
      </c>
      <c r="X35" s="43">
        <f t="shared" si="74"/>
        <v>0</v>
      </c>
      <c r="Y35" s="706">
        <v>0</v>
      </c>
      <c r="Z35" s="707">
        <f t="shared" si="75"/>
        <v>0</v>
      </c>
      <c r="AA35" s="706">
        <v>0</v>
      </c>
      <c r="AB35" s="707">
        <f t="shared" si="76"/>
        <v>0</v>
      </c>
      <c r="AC35" s="706">
        <v>0</v>
      </c>
      <c r="AD35" s="707">
        <f t="shared" si="77"/>
        <v>0</v>
      </c>
      <c r="AE35" s="706">
        <v>0</v>
      </c>
      <c r="AF35" s="707">
        <f t="shared" si="78"/>
        <v>0</v>
      </c>
      <c r="AG35" s="706">
        <v>0</v>
      </c>
      <c r="AH35" s="707">
        <f t="shared" si="79"/>
        <v>0</v>
      </c>
      <c r="AI35" s="708">
        <f t="shared" si="80"/>
        <v>0</v>
      </c>
      <c r="AJ35" s="899">
        <v>0</v>
      </c>
      <c r="AK35" s="900">
        <f t="shared" si="81"/>
        <v>0</v>
      </c>
      <c r="AL35" s="899">
        <v>0</v>
      </c>
      <c r="AM35" s="900">
        <f t="shared" si="82"/>
        <v>0</v>
      </c>
      <c r="AN35" s="899">
        <v>0</v>
      </c>
      <c r="AO35" s="900">
        <f t="shared" si="83"/>
        <v>0</v>
      </c>
      <c r="AP35" s="899">
        <v>0</v>
      </c>
      <c r="AQ35" s="900">
        <f t="shared" si="84"/>
        <v>0</v>
      </c>
      <c r="AR35" s="899">
        <v>0</v>
      </c>
      <c r="AS35" s="900">
        <f t="shared" si="85"/>
        <v>0</v>
      </c>
      <c r="AT35" s="901">
        <f t="shared" si="86"/>
        <v>0</v>
      </c>
      <c r="AU35" s="926">
        <v>0</v>
      </c>
      <c r="AV35" s="927">
        <f t="shared" si="87"/>
        <v>0</v>
      </c>
      <c r="AW35" s="926">
        <v>0</v>
      </c>
      <c r="AX35" s="927">
        <f t="shared" si="88"/>
        <v>0</v>
      </c>
      <c r="AY35" s="926">
        <v>0</v>
      </c>
      <c r="AZ35" s="927">
        <f t="shared" si="89"/>
        <v>0</v>
      </c>
      <c r="BA35" s="926">
        <v>0</v>
      </c>
      <c r="BB35" s="927">
        <f t="shared" si="90"/>
        <v>0</v>
      </c>
      <c r="BC35" s="926">
        <v>0</v>
      </c>
      <c r="BD35" s="927">
        <f t="shared" si="91"/>
        <v>0</v>
      </c>
      <c r="BE35" s="928">
        <f t="shared" si="92"/>
        <v>0</v>
      </c>
      <c r="BF35" s="823">
        <f t="shared" si="93"/>
        <v>0</v>
      </c>
      <c r="BG35" s="823">
        <f t="shared" si="94"/>
        <v>0</v>
      </c>
      <c r="BH35" s="823">
        <f t="shared" si="95"/>
        <v>0</v>
      </c>
      <c r="BI35" s="823">
        <f t="shared" si="96"/>
        <v>0</v>
      </c>
      <c r="BJ35" s="823">
        <f t="shared" si="97"/>
        <v>0</v>
      </c>
      <c r="BK35" s="824">
        <f t="shared" si="97"/>
        <v>0</v>
      </c>
      <c r="BN35" s="755"/>
      <c r="BO35" s="756"/>
      <c r="BP35" s="757">
        <f t="shared" ref="BP35:BP40" si="98">BN35*BO35</f>
        <v>0</v>
      </c>
    </row>
    <row r="36" spans="1:68" ht="15" customHeight="1">
      <c r="C36" s="135">
        <v>1</v>
      </c>
      <c r="D36" s="52"/>
      <c r="E36" s="957" t="s">
        <v>63</v>
      </c>
      <c r="F36" s="955"/>
      <c r="G36" s="955"/>
      <c r="H36" s="955"/>
      <c r="I36" s="955"/>
      <c r="J36" s="955"/>
      <c r="K36" s="54">
        <v>0</v>
      </c>
      <c r="L36" s="882">
        <f t="shared" si="67"/>
        <v>0</v>
      </c>
      <c r="M36" s="40">
        <f t="shared" si="68"/>
        <v>0</v>
      </c>
      <c r="N36" s="162">
        <v>0</v>
      </c>
      <c r="O36" s="84">
        <f t="shared" si="69"/>
        <v>0</v>
      </c>
      <c r="P36" s="162">
        <v>0</v>
      </c>
      <c r="Q36" s="84">
        <f t="shared" si="70"/>
        <v>0</v>
      </c>
      <c r="R36" s="162">
        <v>0</v>
      </c>
      <c r="S36" s="84">
        <f t="shared" si="71"/>
        <v>0</v>
      </c>
      <c r="T36" s="162">
        <v>0</v>
      </c>
      <c r="U36" s="84">
        <f t="shared" si="72"/>
        <v>0</v>
      </c>
      <c r="V36" s="162">
        <v>0</v>
      </c>
      <c r="W36" s="84">
        <f t="shared" si="73"/>
        <v>0</v>
      </c>
      <c r="X36" s="43">
        <f t="shared" si="74"/>
        <v>0</v>
      </c>
      <c r="Y36" s="706">
        <v>0</v>
      </c>
      <c r="Z36" s="707">
        <f t="shared" si="75"/>
        <v>0</v>
      </c>
      <c r="AA36" s="706">
        <v>0</v>
      </c>
      <c r="AB36" s="707">
        <f t="shared" si="76"/>
        <v>0</v>
      </c>
      <c r="AC36" s="706">
        <v>0</v>
      </c>
      <c r="AD36" s="707">
        <f t="shared" si="77"/>
        <v>0</v>
      </c>
      <c r="AE36" s="706">
        <v>0</v>
      </c>
      <c r="AF36" s="707">
        <f t="shared" si="78"/>
        <v>0</v>
      </c>
      <c r="AG36" s="706">
        <v>0</v>
      </c>
      <c r="AH36" s="707">
        <f t="shared" si="79"/>
        <v>0</v>
      </c>
      <c r="AI36" s="708">
        <f t="shared" si="80"/>
        <v>0</v>
      </c>
      <c r="AJ36" s="899">
        <v>0</v>
      </c>
      <c r="AK36" s="900">
        <f t="shared" si="81"/>
        <v>0</v>
      </c>
      <c r="AL36" s="899">
        <v>0</v>
      </c>
      <c r="AM36" s="900">
        <f t="shared" si="82"/>
        <v>0</v>
      </c>
      <c r="AN36" s="899">
        <v>0</v>
      </c>
      <c r="AO36" s="900">
        <f t="shared" si="83"/>
        <v>0</v>
      </c>
      <c r="AP36" s="899">
        <v>0</v>
      </c>
      <c r="AQ36" s="900">
        <f t="shared" si="84"/>
        <v>0</v>
      </c>
      <c r="AR36" s="899">
        <v>0</v>
      </c>
      <c r="AS36" s="900">
        <f t="shared" si="85"/>
        <v>0</v>
      </c>
      <c r="AT36" s="901">
        <f t="shared" si="86"/>
        <v>0</v>
      </c>
      <c r="AU36" s="926">
        <v>0</v>
      </c>
      <c r="AV36" s="927">
        <f t="shared" si="87"/>
        <v>0</v>
      </c>
      <c r="AW36" s="926">
        <v>0</v>
      </c>
      <c r="AX36" s="927">
        <f t="shared" si="88"/>
        <v>0</v>
      </c>
      <c r="AY36" s="926">
        <v>0</v>
      </c>
      <c r="AZ36" s="927">
        <f t="shared" si="89"/>
        <v>0</v>
      </c>
      <c r="BA36" s="926">
        <v>0</v>
      </c>
      <c r="BB36" s="927">
        <f t="shared" si="90"/>
        <v>0</v>
      </c>
      <c r="BC36" s="926">
        <v>0</v>
      </c>
      <c r="BD36" s="927">
        <f t="shared" si="91"/>
        <v>0</v>
      </c>
      <c r="BE36" s="928">
        <f t="shared" si="92"/>
        <v>0</v>
      </c>
      <c r="BF36" s="823">
        <f t="shared" si="93"/>
        <v>0</v>
      </c>
      <c r="BG36" s="823">
        <f t="shared" si="94"/>
        <v>0</v>
      </c>
      <c r="BH36" s="823">
        <f t="shared" si="95"/>
        <v>0</v>
      </c>
      <c r="BI36" s="823">
        <f t="shared" si="96"/>
        <v>0</v>
      </c>
      <c r="BJ36" s="823">
        <f t="shared" si="97"/>
        <v>0</v>
      </c>
      <c r="BK36" s="824">
        <f t="shared" si="97"/>
        <v>0</v>
      </c>
      <c r="BN36" s="755"/>
      <c r="BO36" s="756"/>
      <c r="BP36" s="757">
        <f t="shared" si="98"/>
        <v>0</v>
      </c>
    </row>
    <row r="37" spans="1:68" ht="15" customHeight="1">
      <c r="C37" s="135">
        <v>1</v>
      </c>
      <c r="D37" s="52"/>
      <c r="E37" s="957" t="s">
        <v>63</v>
      </c>
      <c r="F37" s="955"/>
      <c r="G37" s="955"/>
      <c r="H37" s="955"/>
      <c r="I37" s="955"/>
      <c r="J37" s="955"/>
      <c r="K37" s="54">
        <v>0</v>
      </c>
      <c r="L37" s="882">
        <f t="shared" si="67"/>
        <v>0</v>
      </c>
      <c r="M37" s="40">
        <f t="shared" si="68"/>
        <v>0</v>
      </c>
      <c r="N37" s="162">
        <v>0</v>
      </c>
      <c r="O37" s="84">
        <f t="shared" si="69"/>
        <v>0</v>
      </c>
      <c r="P37" s="162">
        <v>0</v>
      </c>
      <c r="Q37" s="84">
        <f t="shared" si="70"/>
        <v>0</v>
      </c>
      <c r="R37" s="162">
        <v>0</v>
      </c>
      <c r="S37" s="84">
        <f t="shared" si="71"/>
        <v>0</v>
      </c>
      <c r="T37" s="162">
        <v>0</v>
      </c>
      <c r="U37" s="84">
        <f t="shared" si="72"/>
        <v>0</v>
      </c>
      <c r="V37" s="162">
        <v>0</v>
      </c>
      <c r="W37" s="84">
        <f t="shared" si="73"/>
        <v>0</v>
      </c>
      <c r="X37" s="43">
        <f t="shared" si="74"/>
        <v>0</v>
      </c>
      <c r="Y37" s="706">
        <v>0</v>
      </c>
      <c r="Z37" s="707">
        <f t="shared" si="75"/>
        <v>0</v>
      </c>
      <c r="AA37" s="706">
        <v>0</v>
      </c>
      <c r="AB37" s="707">
        <f t="shared" si="76"/>
        <v>0</v>
      </c>
      <c r="AC37" s="706">
        <v>0</v>
      </c>
      <c r="AD37" s="707">
        <f t="shared" si="77"/>
        <v>0</v>
      </c>
      <c r="AE37" s="706">
        <v>0</v>
      </c>
      <c r="AF37" s="707">
        <f t="shared" si="78"/>
        <v>0</v>
      </c>
      <c r="AG37" s="706">
        <v>0</v>
      </c>
      <c r="AH37" s="707">
        <f t="shared" si="79"/>
        <v>0</v>
      </c>
      <c r="AI37" s="708">
        <f t="shared" si="80"/>
        <v>0</v>
      </c>
      <c r="AJ37" s="899">
        <v>0</v>
      </c>
      <c r="AK37" s="900">
        <f t="shared" si="81"/>
        <v>0</v>
      </c>
      <c r="AL37" s="899">
        <v>0</v>
      </c>
      <c r="AM37" s="900">
        <f t="shared" si="82"/>
        <v>0</v>
      </c>
      <c r="AN37" s="899">
        <v>0</v>
      </c>
      <c r="AO37" s="900">
        <f t="shared" si="83"/>
        <v>0</v>
      </c>
      <c r="AP37" s="899">
        <v>0</v>
      </c>
      <c r="AQ37" s="900">
        <f t="shared" si="84"/>
        <v>0</v>
      </c>
      <c r="AR37" s="899">
        <v>0</v>
      </c>
      <c r="AS37" s="900">
        <f t="shared" si="85"/>
        <v>0</v>
      </c>
      <c r="AT37" s="901">
        <f t="shared" si="86"/>
        <v>0</v>
      </c>
      <c r="AU37" s="926">
        <v>0</v>
      </c>
      <c r="AV37" s="927">
        <f t="shared" si="87"/>
        <v>0</v>
      </c>
      <c r="AW37" s="926">
        <v>0</v>
      </c>
      <c r="AX37" s="927">
        <f t="shared" si="88"/>
        <v>0</v>
      </c>
      <c r="AY37" s="926">
        <v>0</v>
      </c>
      <c r="AZ37" s="927">
        <f t="shared" si="89"/>
        <v>0</v>
      </c>
      <c r="BA37" s="926">
        <v>0</v>
      </c>
      <c r="BB37" s="927">
        <f t="shared" si="90"/>
        <v>0</v>
      </c>
      <c r="BC37" s="926">
        <v>0</v>
      </c>
      <c r="BD37" s="927">
        <f t="shared" si="91"/>
        <v>0</v>
      </c>
      <c r="BE37" s="928">
        <f t="shared" si="92"/>
        <v>0</v>
      </c>
      <c r="BF37" s="823">
        <f t="shared" si="93"/>
        <v>0</v>
      </c>
      <c r="BG37" s="823">
        <f t="shared" si="94"/>
        <v>0</v>
      </c>
      <c r="BH37" s="823">
        <f t="shared" si="95"/>
        <v>0</v>
      </c>
      <c r="BI37" s="823">
        <f t="shared" si="96"/>
        <v>0</v>
      </c>
      <c r="BJ37" s="823">
        <f t="shared" si="97"/>
        <v>0</v>
      </c>
      <c r="BK37" s="824">
        <f t="shared" si="97"/>
        <v>0</v>
      </c>
      <c r="BN37" s="755"/>
      <c r="BO37" s="756"/>
      <c r="BP37" s="757">
        <f t="shared" si="98"/>
        <v>0</v>
      </c>
    </row>
    <row r="38" spans="1:68" ht="15" customHeight="1">
      <c r="C38" s="135">
        <v>1</v>
      </c>
      <c r="D38" s="52"/>
      <c r="E38" s="957" t="s">
        <v>63</v>
      </c>
      <c r="F38" s="955"/>
      <c r="G38" s="955"/>
      <c r="H38" s="955"/>
      <c r="I38" s="955"/>
      <c r="J38" s="955"/>
      <c r="K38" s="54">
        <v>0</v>
      </c>
      <c r="L38" s="882">
        <f t="shared" si="67"/>
        <v>0</v>
      </c>
      <c r="M38" s="40">
        <f t="shared" si="68"/>
        <v>0</v>
      </c>
      <c r="N38" s="162">
        <v>0</v>
      </c>
      <c r="O38" s="84">
        <f t="shared" si="69"/>
        <v>0</v>
      </c>
      <c r="P38" s="162">
        <v>0</v>
      </c>
      <c r="Q38" s="84">
        <f t="shared" si="70"/>
        <v>0</v>
      </c>
      <c r="R38" s="162">
        <v>0</v>
      </c>
      <c r="S38" s="84">
        <f t="shared" si="71"/>
        <v>0</v>
      </c>
      <c r="T38" s="162">
        <v>0</v>
      </c>
      <c r="U38" s="84">
        <f t="shared" si="72"/>
        <v>0</v>
      </c>
      <c r="V38" s="162">
        <v>0</v>
      </c>
      <c r="W38" s="84">
        <f t="shared" si="73"/>
        <v>0</v>
      </c>
      <c r="X38" s="43">
        <f t="shared" si="74"/>
        <v>0</v>
      </c>
      <c r="Y38" s="706">
        <v>0</v>
      </c>
      <c r="Z38" s="707">
        <f t="shared" si="75"/>
        <v>0</v>
      </c>
      <c r="AA38" s="706">
        <v>0</v>
      </c>
      <c r="AB38" s="707">
        <f t="shared" si="76"/>
        <v>0</v>
      </c>
      <c r="AC38" s="706">
        <v>0</v>
      </c>
      <c r="AD38" s="707">
        <f t="shared" si="77"/>
        <v>0</v>
      </c>
      <c r="AE38" s="706">
        <v>0</v>
      </c>
      <c r="AF38" s="707">
        <f t="shared" si="78"/>
        <v>0</v>
      </c>
      <c r="AG38" s="706">
        <v>0</v>
      </c>
      <c r="AH38" s="707">
        <f t="shared" si="79"/>
        <v>0</v>
      </c>
      <c r="AI38" s="708">
        <f t="shared" si="80"/>
        <v>0</v>
      </c>
      <c r="AJ38" s="899">
        <v>0</v>
      </c>
      <c r="AK38" s="900">
        <f t="shared" si="81"/>
        <v>0</v>
      </c>
      <c r="AL38" s="899">
        <v>0</v>
      </c>
      <c r="AM38" s="900">
        <f t="shared" si="82"/>
        <v>0</v>
      </c>
      <c r="AN38" s="899">
        <v>0</v>
      </c>
      <c r="AO38" s="900">
        <f t="shared" si="83"/>
        <v>0</v>
      </c>
      <c r="AP38" s="899">
        <v>0</v>
      </c>
      <c r="AQ38" s="900">
        <f t="shared" si="84"/>
        <v>0</v>
      </c>
      <c r="AR38" s="899">
        <v>0</v>
      </c>
      <c r="AS38" s="900">
        <f t="shared" si="85"/>
        <v>0</v>
      </c>
      <c r="AT38" s="901">
        <f t="shared" si="86"/>
        <v>0</v>
      </c>
      <c r="AU38" s="926">
        <v>0</v>
      </c>
      <c r="AV38" s="927">
        <f t="shared" si="87"/>
        <v>0</v>
      </c>
      <c r="AW38" s="926">
        <v>0</v>
      </c>
      <c r="AX38" s="927">
        <f t="shared" si="88"/>
        <v>0</v>
      </c>
      <c r="AY38" s="926">
        <v>0</v>
      </c>
      <c r="AZ38" s="927">
        <f t="shared" si="89"/>
        <v>0</v>
      </c>
      <c r="BA38" s="926">
        <v>0</v>
      </c>
      <c r="BB38" s="927">
        <f t="shared" si="90"/>
        <v>0</v>
      </c>
      <c r="BC38" s="926">
        <v>0</v>
      </c>
      <c r="BD38" s="927">
        <f t="shared" si="91"/>
        <v>0</v>
      </c>
      <c r="BE38" s="928">
        <f t="shared" si="92"/>
        <v>0</v>
      </c>
      <c r="BF38" s="823">
        <f t="shared" si="93"/>
        <v>0</v>
      </c>
      <c r="BG38" s="823">
        <f t="shared" si="94"/>
        <v>0</v>
      </c>
      <c r="BH38" s="823">
        <f t="shared" si="95"/>
        <v>0</v>
      </c>
      <c r="BI38" s="823">
        <f t="shared" si="96"/>
        <v>0</v>
      </c>
      <c r="BJ38" s="823">
        <f t="shared" si="97"/>
        <v>0</v>
      </c>
      <c r="BK38" s="824">
        <f t="shared" si="97"/>
        <v>0</v>
      </c>
      <c r="BN38" s="755"/>
      <c r="BO38" s="756"/>
      <c r="BP38" s="757">
        <f t="shared" si="98"/>
        <v>0</v>
      </c>
    </row>
    <row r="39" spans="1:68" ht="15" customHeight="1">
      <c r="C39" s="135">
        <v>1</v>
      </c>
      <c r="D39" s="52"/>
      <c r="E39" s="957" t="s">
        <v>63</v>
      </c>
      <c r="F39" s="955"/>
      <c r="G39" s="955"/>
      <c r="H39" s="955"/>
      <c r="I39" s="955"/>
      <c r="J39" s="955"/>
      <c r="K39" s="54">
        <v>0</v>
      </c>
      <c r="L39" s="882">
        <f t="shared" si="67"/>
        <v>0</v>
      </c>
      <c r="M39" s="40">
        <f t="shared" si="68"/>
        <v>0</v>
      </c>
      <c r="N39" s="162">
        <v>0</v>
      </c>
      <c r="O39" s="84">
        <f t="shared" si="69"/>
        <v>0</v>
      </c>
      <c r="P39" s="162">
        <v>0</v>
      </c>
      <c r="Q39" s="84">
        <f t="shared" si="70"/>
        <v>0</v>
      </c>
      <c r="R39" s="162">
        <v>0</v>
      </c>
      <c r="S39" s="84">
        <f t="shared" si="71"/>
        <v>0</v>
      </c>
      <c r="T39" s="162">
        <v>0</v>
      </c>
      <c r="U39" s="84">
        <f t="shared" si="72"/>
        <v>0</v>
      </c>
      <c r="V39" s="162">
        <v>0</v>
      </c>
      <c r="W39" s="84">
        <f t="shared" si="73"/>
        <v>0</v>
      </c>
      <c r="X39" s="43">
        <f t="shared" si="74"/>
        <v>0</v>
      </c>
      <c r="Y39" s="706">
        <v>0</v>
      </c>
      <c r="Z39" s="707">
        <f t="shared" si="75"/>
        <v>0</v>
      </c>
      <c r="AA39" s="706">
        <v>0</v>
      </c>
      <c r="AB39" s="707">
        <f t="shared" si="76"/>
        <v>0</v>
      </c>
      <c r="AC39" s="706">
        <v>0</v>
      </c>
      <c r="AD39" s="707">
        <f t="shared" si="77"/>
        <v>0</v>
      </c>
      <c r="AE39" s="706">
        <v>0</v>
      </c>
      <c r="AF39" s="707">
        <f t="shared" si="78"/>
        <v>0</v>
      </c>
      <c r="AG39" s="706">
        <v>0</v>
      </c>
      <c r="AH39" s="707">
        <f t="shared" si="79"/>
        <v>0</v>
      </c>
      <c r="AI39" s="708">
        <f t="shared" si="80"/>
        <v>0</v>
      </c>
      <c r="AJ39" s="899">
        <v>0</v>
      </c>
      <c r="AK39" s="900">
        <f t="shared" si="81"/>
        <v>0</v>
      </c>
      <c r="AL39" s="899">
        <v>0</v>
      </c>
      <c r="AM39" s="900">
        <f t="shared" si="82"/>
        <v>0</v>
      </c>
      <c r="AN39" s="899">
        <v>0</v>
      </c>
      <c r="AO39" s="900">
        <f t="shared" si="83"/>
        <v>0</v>
      </c>
      <c r="AP39" s="899">
        <v>0</v>
      </c>
      <c r="AQ39" s="900">
        <f t="shared" si="84"/>
        <v>0</v>
      </c>
      <c r="AR39" s="899">
        <v>0</v>
      </c>
      <c r="AS39" s="900">
        <f t="shared" si="85"/>
        <v>0</v>
      </c>
      <c r="AT39" s="901">
        <f t="shared" si="86"/>
        <v>0</v>
      </c>
      <c r="AU39" s="926">
        <v>0</v>
      </c>
      <c r="AV39" s="927">
        <f t="shared" si="87"/>
        <v>0</v>
      </c>
      <c r="AW39" s="926">
        <v>0</v>
      </c>
      <c r="AX39" s="927">
        <f t="shared" si="88"/>
        <v>0</v>
      </c>
      <c r="AY39" s="926">
        <v>0</v>
      </c>
      <c r="AZ39" s="927">
        <f t="shared" si="89"/>
        <v>0</v>
      </c>
      <c r="BA39" s="926">
        <v>0</v>
      </c>
      <c r="BB39" s="927">
        <f t="shared" si="90"/>
        <v>0</v>
      </c>
      <c r="BC39" s="926">
        <v>0</v>
      </c>
      <c r="BD39" s="927">
        <f t="shared" si="91"/>
        <v>0</v>
      </c>
      <c r="BE39" s="928">
        <f t="shared" si="92"/>
        <v>0</v>
      </c>
      <c r="BF39" s="823">
        <f t="shared" si="93"/>
        <v>0</v>
      </c>
      <c r="BG39" s="823">
        <f t="shared" si="94"/>
        <v>0</v>
      </c>
      <c r="BH39" s="823">
        <f t="shared" si="95"/>
        <v>0</v>
      </c>
      <c r="BI39" s="823">
        <f t="shared" si="96"/>
        <v>0</v>
      </c>
      <c r="BJ39" s="823">
        <f t="shared" si="97"/>
        <v>0</v>
      </c>
      <c r="BK39" s="824">
        <f t="shared" si="97"/>
        <v>0</v>
      </c>
      <c r="BN39" s="755"/>
      <c r="BO39" s="756"/>
      <c r="BP39" s="757">
        <f t="shared" si="98"/>
        <v>0</v>
      </c>
    </row>
    <row r="40" spans="1:68" ht="15" customHeight="1" thickBot="1">
      <c r="C40" s="56"/>
      <c r="D40" s="52"/>
      <c r="E40" s="948"/>
      <c r="F40" s="948"/>
      <c r="G40" s="948"/>
      <c r="H40" s="948"/>
      <c r="I40" s="1005"/>
      <c r="J40" s="979" t="s">
        <v>200</v>
      </c>
      <c r="K40" s="1115"/>
      <c r="L40" s="1115"/>
      <c r="M40" s="1115"/>
      <c r="N40" s="730"/>
      <c r="O40" s="731">
        <f>ROUNDUP(SUM(O23:O39),0)</f>
        <v>0</v>
      </c>
      <c r="P40" s="732"/>
      <c r="Q40" s="731">
        <f>ROUNDUP(SUM(Q23:Q39),0)</f>
        <v>0</v>
      </c>
      <c r="R40" s="732"/>
      <c r="S40" s="731">
        <f>ROUNDUP(SUM(S23:S39),0)</f>
        <v>0</v>
      </c>
      <c r="T40" s="732"/>
      <c r="U40" s="731">
        <f>ROUNDUP(SUM(U23:U39),0)</f>
        <v>0</v>
      </c>
      <c r="V40" s="732"/>
      <c r="W40" s="731">
        <f>ROUNDUP(SUM(W23:W39),0)</f>
        <v>0</v>
      </c>
      <c r="X40" s="733">
        <f>ROUNDUP(SUM(X23:X39),0)</f>
        <v>0</v>
      </c>
      <c r="Y40" s="730"/>
      <c r="Z40" s="731">
        <f>ROUNDUP(SUM(Z23:Z39),0)</f>
        <v>0</v>
      </c>
      <c r="AA40" s="732"/>
      <c r="AB40" s="731">
        <f>ROUNDUP(SUM(AB23:AB39),0)</f>
        <v>0</v>
      </c>
      <c r="AC40" s="732"/>
      <c r="AD40" s="731">
        <f>ROUNDUP(SUM(AD23:AD39),0)</f>
        <v>0</v>
      </c>
      <c r="AE40" s="732"/>
      <c r="AF40" s="731">
        <f>ROUNDUP(SUM(AF23:AF39),0)</f>
        <v>0</v>
      </c>
      <c r="AG40" s="732"/>
      <c r="AH40" s="731">
        <f>ROUNDUP(SUM(AH23:AH39),0)</f>
        <v>0</v>
      </c>
      <c r="AI40" s="733">
        <f>ROUNDUP(SUM(AI23:AI39),0)</f>
        <v>0</v>
      </c>
      <c r="AJ40" s="730"/>
      <c r="AK40" s="731">
        <f>ROUNDUP(SUM(AK23:AK39),0)</f>
        <v>0</v>
      </c>
      <c r="AL40" s="732"/>
      <c r="AM40" s="731">
        <f>ROUNDUP(SUM(AM23:AM39),0)</f>
        <v>0</v>
      </c>
      <c r="AN40" s="732"/>
      <c r="AO40" s="731">
        <f>ROUNDUP(SUM(AO23:AO39),0)</f>
        <v>0</v>
      </c>
      <c r="AP40" s="732"/>
      <c r="AQ40" s="731">
        <f>ROUNDUP(SUM(AQ23:AQ39),0)</f>
        <v>0</v>
      </c>
      <c r="AR40" s="732"/>
      <c r="AS40" s="731">
        <f>ROUNDUP(SUM(AS23:AS39),0)</f>
        <v>0</v>
      </c>
      <c r="AT40" s="733">
        <f>ROUNDUP(SUM(AT23:AT39),0)</f>
        <v>0</v>
      </c>
      <c r="AU40" s="730"/>
      <c r="AV40" s="731">
        <f>ROUNDUP(SUM(AV23:AV39),0)</f>
        <v>0</v>
      </c>
      <c r="AW40" s="732"/>
      <c r="AX40" s="731">
        <f>ROUNDUP(SUM(AX23:AX39),0)</f>
        <v>0</v>
      </c>
      <c r="AY40" s="732"/>
      <c r="AZ40" s="731">
        <f>ROUNDUP(SUM(AZ23:AZ39),0)</f>
        <v>0</v>
      </c>
      <c r="BA40" s="732"/>
      <c r="BB40" s="731">
        <f>ROUNDUP(SUM(BB23:BB39),0)</f>
        <v>0</v>
      </c>
      <c r="BC40" s="732"/>
      <c r="BD40" s="731">
        <f>ROUNDUP(SUM(BD23:BD39),0)</f>
        <v>0</v>
      </c>
      <c r="BE40" s="733">
        <f>ROUNDUP(SUM(BE23:BE39),0)</f>
        <v>0</v>
      </c>
      <c r="BF40" s="935">
        <f t="shared" si="93"/>
        <v>0</v>
      </c>
      <c r="BG40" s="834">
        <f t="shared" si="94"/>
        <v>0</v>
      </c>
      <c r="BH40" s="834">
        <f t="shared" si="95"/>
        <v>0</v>
      </c>
      <c r="BI40" s="834">
        <f t="shared" si="96"/>
        <v>0</v>
      </c>
      <c r="BJ40" s="834">
        <f t="shared" si="97"/>
        <v>0</v>
      </c>
      <c r="BK40" s="835">
        <f t="shared" si="97"/>
        <v>0</v>
      </c>
      <c r="BN40" s="760"/>
      <c r="BO40" s="761"/>
      <c r="BP40" s="762">
        <f t="shared" si="98"/>
        <v>0</v>
      </c>
    </row>
    <row r="41" spans="1:68" s="55" customFormat="1" ht="15" customHeight="1">
      <c r="A41" s="140"/>
      <c r="B41" s="140"/>
      <c r="C41" s="56"/>
      <c r="D41" s="52"/>
      <c r="E41" s="1022"/>
      <c r="F41" s="1022"/>
      <c r="G41" s="1022"/>
      <c r="H41" s="1022"/>
      <c r="I41" s="1022"/>
      <c r="J41" s="1022"/>
      <c r="K41" s="1022"/>
      <c r="L41" s="1022"/>
      <c r="M41" s="1023"/>
      <c r="N41" s="59"/>
      <c r="O41" s="61"/>
      <c r="P41" s="59"/>
      <c r="Q41" s="61"/>
      <c r="R41" s="59"/>
      <c r="S41" s="61"/>
      <c r="T41" s="60"/>
      <c r="U41" s="61"/>
      <c r="V41" s="59"/>
      <c r="W41" s="61"/>
      <c r="X41" s="62"/>
      <c r="Y41" s="59"/>
      <c r="Z41" s="61"/>
      <c r="AA41" s="59"/>
      <c r="AB41" s="61"/>
      <c r="AC41" s="59"/>
      <c r="AD41" s="61"/>
      <c r="AE41" s="60"/>
      <c r="AF41" s="61"/>
      <c r="AG41" s="59"/>
      <c r="AH41" s="61"/>
      <c r="AI41" s="62"/>
      <c r="AJ41" s="59"/>
      <c r="AK41" s="61"/>
      <c r="AL41" s="59"/>
      <c r="AM41" s="61"/>
      <c r="AN41" s="59"/>
      <c r="AO41" s="61"/>
      <c r="AP41" s="60"/>
      <c r="AQ41" s="61"/>
      <c r="AR41" s="59"/>
      <c r="AS41" s="61"/>
      <c r="AT41" s="62"/>
      <c r="AU41" s="59"/>
      <c r="AV41" s="61"/>
      <c r="AW41" s="59"/>
      <c r="AX41" s="61"/>
      <c r="AY41" s="59"/>
      <c r="AZ41" s="61"/>
      <c r="BA41" s="60"/>
      <c r="BB41" s="61"/>
      <c r="BC41" s="59"/>
      <c r="BD41" s="61"/>
      <c r="BE41" s="62"/>
      <c r="BF41" s="57"/>
      <c r="BG41" s="57"/>
      <c r="BH41" s="57"/>
      <c r="BI41" s="57"/>
      <c r="BJ41" s="57"/>
      <c r="BK41" s="827"/>
    </row>
    <row r="42" spans="1:68" s="12" customFormat="1" ht="15" customHeight="1">
      <c r="A42" s="25"/>
      <c r="B42" s="25"/>
      <c r="C42" s="696"/>
      <c r="D42" s="697"/>
      <c r="E42" s="697"/>
      <c r="F42" s="697"/>
      <c r="G42" s="697"/>
      <c r="H42" s="697"/>
      <c r="I42" s="697"/>
      <c r="J42" s="697"/>
      <c r="K42" s="697"/>
      <c r="L42" s="697"/>
      <c r="M42" s="698" t="s">
        <v>202</v>
      </c>
      <c r="N42" s="966">
        <f>ROUNDUP(SUM(O19,O40),0)</f>
        <v>0</v>
      </c>
      <c r="O42" s="967"/>
      <c r="P42" s="966">
        <f>ROUNDUP(SUM(Q19,Q40),0)</f>
        <v>0</v>
      </c>
      <c r="Q42" s="967"/>
      <c r="R42" s="966">
        <f>ROUNDUP(SUM(S19,S40),0)</f>
        <v>0</v>
      </c>
      <c r="S42" s="967"/>
      <c r="T42" s="966">
        <f>ROUNDUP(SUM(U19,U40),0)</f>
        <v>0</v>
      </c>
      <c r="U42" s="967"/>
      <c r="V42" s="966">
        <f>ROUNDUP(SUM(W19,W40),0)</f>
        <v>0</v>
      </c>
      <c r="W42" s="967"/>
      <c r="X42" s="699">
        <f>ROUNDUP(SUM(X19,X40),0)</f>
        <v>0</v>
      </c>
      <c r="Y42" s="966">
        <f>ROUNDUP(SUM(Z19,Z40),0)</f>
        <v>0</v>
      </c>
      <c r="Z42" s="967"/>
      <c r="AA42" s="966">
        <f>ROUNDUP(SUM(AB19,AB40),0)</f>
        <v>0</v>
      </c>
      <c r="AB42" s="967"/>
      <c r="AC42" s="966">
        <f>ROUNDUP(SUM(AD19,AD40),0)</f>
        <v>0</v>
      </c>
      <c r="AD42" s="967"/>
      <c r="AE42" s="966">
        <f>ROUNDUP(SUM(AF19,AF40),0)</f>
        <v>0</v>
      </c>
      <c r="AF42" s="967"/>
      <c r="AG42" s="966">
        <f>ROUNDUP(SUM(AH19,AH40),0)</f>
        <v>0</v>
      </c>
      <c r="AH42" s="967"/>
      <c r="AI42" s="699">
        <f>ROUNDUP(SUM(AI19,AI40),0)</f>
        <v>0</v>
      </c>
      <c r="AJ42" s="966">
        <f>ROUNDUP(SUM(AK19,AK40),0)</f>
        <v>0</v>
      </c>
      <c r="AK42" s="967"/>
      <c r="AL42" s="966">
        <f>ROUNDUP(SUM(AM19,AM40),0)</f>
        <v>0</v>
      </c>
      <c r="AM42" s="967"/>
      <c r="AN42" s="966">
        <f>ROUNDUP(SUM(AO19,AO40),0)</f>
        <v>0</v>
      </c>
      <c r="AO42" s="967"/>
      <c r="AP42" s="966">
        <f>ROUNDUP(SUM(AQ19,AQ40),0)</f>
        <v>0</v>
      </c>
      <c r="AQ42" s="967"/>
      <c r="AR42" s="966">
        <f>ROUNDUP(SUM(AS19,AS40),0)</f>
        <v>0</v>
      </c>
      <c r="AS42" s="967"/>
      <c r="AT42" s="699">
        <f>ROUNDUP(SUM(AT19,AT40),0)</f>
        <v>0</v>
      </c>
      <c r="AU42" s="966">
        <f>ROUNDUP(SUM(AV19,AV40),0)</f>
        <v>0</v>
      </c>
      <c r="AV42" s="967"/>
      <c r="AW42" s="966">
        <f>ROUNDUP(SUM(AX19,AX40),0)</f>
        <v>0</v>
      </c>
      <c r="AX42" s="967"/>
      <c r="AY42" s="966">
        <f>ROUNDUP(SUM(AZ19,AZ40),0)</f>
        <v>0</v>
      </c>
      <c r="AZ42" s="967"/>
      <c r="BA42" s="966">
        <f>ROUNDUP(SUM(BB19,BB40),0)</f>
        <v>0</v>
      </c>
      <c r="BB42" s="967"/>
      <c r="BC42" s="966">
        <f>ROUNDUP(SUM(BD19,BD40),0)</f>
        <v>0</v>
      </c>
      <c r="BD42" s="967"/>
      <c r="BE42" s="699">
        <f>ROUNDUP(SUM(BE19,BE40),0)</f>
        <v>0</v>
      </c>
      <c r="BF42" s="844">
        <f>N42+Y42+AJ42+AU42</f>
        <v>0</v>
      </c>
      <c r="BG42" s="844">
        <f>P42+AA42+AL42+AW42</f>
        <v>0</v>
      </c>
      <c r="BH42" s="844">
        <f>R42+AC42+AN42+AY42</f>
        <v>0</v>
      </c>
      <c r="BI42" s="844">
        <f>T42+AE42+AP42+BA42</f>
        <v>0</v>
      </c>
      <c r="BJ42" s="844">
        <f>V42+AG42+AR42+BC42</f>
        <v>0</v>
      </c>
      <c r="BK42" s="845">
        <f>X42+AI42+AT42+BE42</f>
        <v>0</v>
      </c>
    </row>
    <row r="43" spans="1:68" s="12" customFormat="1" ht="15" customHeight="1">
      <c r="A43" s="25">
        <v>1900</v>
      </c>
      <c r="B43" s="25"/>
      <c r="C43" s="29" t="s">
        <v>203</v>
      </c>
      <c r="D43" s="283"/>
      <c r="E43" s="949"/>
      <c r="F43" s="949"/>
      <c r="G43" s="949"/>
      <c r="H43" s="949"/>
      <c r="I43" s="949"/>
      <c r="J43" s="13"/>
      <c r="K43" s="13"/>
      <c r="M43" s="50"/>
      <c r="N43" s="28"/>
      <c r="O43" s="68"/>
      <c r="P43" s="28"/>
      <c r="Q43" s="68"/>
      <c r="R43" s="28"/>
      <c r="S43" s="68"/>
      <c r="T43" s="28"/>
      <c r="U43" s="68"/>
      <c r="V43" s="28"/>
      <c r="W43" s="68"/>
      <c r="X43" s="48"/>
      <c r="Y43" s="28"/>
      <c r="Z43" s="68"/>
      <c r="AA43" s="28"/>
      <c r="AB43" s="68"/>
      <c r="AC43" s="28"/>
      <c r="AD43" s="68"/>
      <c r="AE43" s="28"/>
      <c r="AF43" s="68"/>
      <c r="AG43" s="28"/>
      <c r="AH43" s="68"/>
      <c r="AI43" s="48"/>
      <c r="AJ43" s="28"/>
      <c r="AK43" s="68"/>
      <c r="AL43" s="28"/>
      <c r="AM43" s="68"/>
      <c r="AN43" s="28"/>
      <c r="AO43" s="68"/>
      <c r="AP43" s="28"/>
      <c r="AQ43" s="68"/>
      <c r="AR43" s="28"/>
      <c r="AS43" s="68"/>
      <c r="AT43" s="48"/>
      <c r="AU43" s="28"/>
      <c r="AV43" s="68"/>
      <c r="AW43" s="28"/>
      <c r="AX43" s="68"/>
      <c r="AY43" s="28"/>
      <c r="AZ43" s="68"/>
      <c r="BA43" s="28"/>
      <c r="BB43" s="68"/>
      <c r="BC43" s="28"/>
      <c r="BD43" s="68"/>
      <c r="BE43" s="48"/>
      <c r="BF43" s="83"/>
      <c r="BG43" s="83"/>
      <c r="BH43" s="83"/>
      <c r="BI43" s="83"/>
      <c r="BJ43" s="83"/>
      <c r="BK43" s="830"/>
    </row>
    <row r="44" spans="1:68" s="12" customFormat="1" ht="15" customHeight="1">
      <c r="A44" s="25"/>
      <c r="B44" s="25"/>
      <c r="C44" s="29" t="s">
        <v>758</v>
      </c>
      <c r="D44" s="212">
        <f t="shared" ref="D44:E49" si="99">D13</f>
        <v>0</v>
      </c>
      <c r="E44" s="1043" t="str">
        <f t="shared" si="99"/>
        <v>Select E-Class</v>
      </c>
      <c r="F44" s="1055"/>
      <c r="G44" s="1055"/>
      <c r="H44" s="1055"/>
      <c r="I44" s="1055"/>
      <c r="J44" s="1055"/>
      <c r="K44" s="136"/>
      <c r="L44" s="883">
        <f t="shared" ref="L44:L49" si="100">VLOOKUP(E44,Leave_Benefits,3,0)</f>
        <v>0</v>
      </c>
      <c r="M44" s="83"/>
      <c r="N44" s="70"/>
      <c r="O44" s="84">
        <f t="shared" ref="O44:O49" si="101">O13*$L44</f>
        <v>0</v>
      </c>
      <c r="P44" s="70"/>
      <c r="Q44" s="84">
        <f t="shared" ref="Q44:Q49" si="102">Q13*$L44</f>
        <v>0</v>
      </c>
      <c r="R44" s="70"/>
      <c r="S44" s="84">
        <f t="shared" ref="S44:S49" si="103">S13*$L44</f>
        <v>0</v>
      </c>
      <c r="T44" s="70"/>
      <c r="U44" s="84">
        <f t="shared" ref="U44:U49" si="104">U13*$L44</f>
        <v>0</v>
      </c>
      <c r="V44" s="70"/>
      <c r="W44" s="84">
        <f t="shared" ref="W44:W49" si="105">W13*$L44</f>
        <v>0</v>
      </c>
      <c r="X44" s="43">
        <f t="shared" ref="X44:X49" si="106">SUM(O44+Q44+S44+U44+W44)</f>
        <v>0</v>
      </c>
      <c r="Y44" s="709"/>
      <c r="Z44" s="707">
        <f t="shared" ref="Z44:Z49" si="107">Z13*$L44</f>
        <v>0</v>
      </c>
      <c r="AA44" s="709"/>
      <c r="AB44" s="707">
        <f t="shared" ref="AB44:AB49" si="108">AB13*$L44</f>
        <v>0</v>
      </c>
      <c r="AC44" s="709"/>
      <c r="AD44" s="707">
        <f t="shared" ref="AD44:AD49" si="109">AD13*$L44</f>
        <v>0</v>
      </c>
      <c r="AE44" s="709"/>
      <c r="AF44" s="707">
        <f t="shared" ref="AF44:AF49" si="110">AF13*$L44</f>
        <v>0</v>
      </c>
      <c r="AG44" s="709"/>
      <c r="AH44" s="707">
        <f t="shared" ref="AH44:AH49" si="111">AH13*$L44</f>
        <v>0</v>
      </c>
      <c r="AI44" s="708">
        <f t="shared" ref="AI44:AI49" si="112">SUM(Z44+AB44+AD44+AF44+AH44)</f>
        <v>0</v>
      </c>
      <c r="AJ44" s="902"/>
      <c r="AK44" s="900">
        <f t="shared" ref="AK44:AK49" si="113">AK13*$L44</f>
        <v>0</v>
      </c>
      <c r="AL44" s="902"/>
      <c r="AM44" s="900">
        <f t="shared" ref="AM44:AM49" si="114">AM13*$L44</f>
        <v>0</v>
      </c>
      <c r="AN44" s="902"/>
      <c r="AO44" s="900">
        <f t="shared" ref="AO44:AO49" si="115">AO13*$L44</f>
        <v>0</v>
      </c>
      <c r="AP44" s="902"/>
      <c r="AQ44" s="900">
        <f t="shared" ref="AQ44:AQ49" si="116">AQ13*$L44</f>
        <v>0</v>
      </c>
      <c r="AR44" s="902"/>
      <c r="AS44" s="900">
        <f t="shared" ref="AS44:AS49" si="117">AS13*$L44</f>
        <v>0</v>
      </c>
      <c r="AT44" s="901">
        <f t="shared" ref="AT44:AT49" si="118">SUM(AK44+AM44+AO44+AQ44+AS44)</f>
        <v>0</v>
      </c>
      <c r="AU44" s="929"/>
      <c r="AV44" s="927">
        <f t="shared" ref="AV44:AV49" si="119">AV13*$L44</f>
        <v>0</v>
      </c>
      <c r="AW44" s="929"/>
      <c r="AX44" s="927">
        <f t="shared" ref="AX44:AX49" si="120">AX13*$L44</f>
        <v>0</v>
      </c>
      <c r="AY44" s="929"/>
      <c r="AZ44" s="927">
        <f t="shared" ref="AZ44:AZ49" si="121">AZ13*$L44</f>
        <v>0</v>
      </c>
      <c r="BA44" s="929"/>
      <c r="BB44" s="927">
        <f t="shared" ref="BB44:BB49" si="122">BB13*$L44</f>
        <v>0</v>
      </c>
      <c r="BC44" s="929"/>
      <c r="BD44" s="927">
        <f t="shared" ref="BD44:BD49" si="123">BD13*$L44</f>
        <v>0</v>
      </c>
      <c r="BE44" s="928">
        <f t="shared" ref="BE44:BE49" si="124">SUM(AV44+AX44+AZ44+BB44+BD44)</f>
        <v>0</v>
      </c>
      <c r="BF44" s="195">
        <f t="shared" ref="BF44:BF50" si="125">O44+Z44+AK44+AV44</f>
        <v>0</v>
      </c>
      <c r="BG44" s="195">
        <f t="shared" ref="BG44:BG50" si="126">Q44+AB44+AM44+AX44</f>
        <v>0</v>
      </c>
      <c r="BH44" s="195">
        <f t="shared" ref="BH44:BH50" si="127">S44+AD44+AO44+AZ44</f>
        <v>0</v>
      </c>
      <c r="BI44" s="195">
        <f t="shared" ref="BI44:BI50" si="128">U44+AF44+AQ44+BB44</f>
        <v>0</v>
      </c>
      <c r="BJ44" s="195">
        <f t="shared" ref="BJ44:BK50" si="129">W44+AH44+AS44+BD44</f>
        <v>0</v>
      </c>
      <c r="BK44" s="91">
        <f t="shared" si="129"/>
        <v>0</v>
      </c>
    </row>
    <row r="45" spans="1:68" s="12" customFormat="1" ht="15" customHeight="1">
      <c r="A45" s="25"/>
      <c r="B45" s="25"/>
      <c r="C45" s="29"/>
      <c r="D45" s="212">
        <f t="shared" si="99"/>
        <v>0</v>
      </c>
      <c r="E45" s="1043" t="str">
        <f t="shared" si="99"/>
        <v>Select E-Class</v>
      </c>
      <c r="F45" s="1055"/>
      <c r="G45" s="1055"/>
      <c r="H45" s="1055"/>
      <c r="I45" s="1055"/>
      <c r="J45" s="1055"/>
      <c r="K45" s="136"/>
      <c r="L45" s="883">
        <f t="shared" si="100"/>
        <v>0</v>
      </c>
      <c r="M45" s="83"/>
      <c r="N45" s="70"/>
      <c r="O45" s="84">
        <f t="shared" si="101"/>
        <v>0</v>
      </c>
      <c r="P45" s="70"/>
      <c r="Q45" s="84">
        <f t="shared" si="102"/>
        <v>0</v>
      </c>
      <c r="R45" s="70"/>
      <c r="S45" s="84">
        <f t="shared" si="103"/>
        <v>0</v>
      </c>
      <c r="T45" s="70"/>
      <c r="U45" s="84">
        <f t="shared" si="104"/>
        <v>0</v>
      </c>
      <c r="V45" s="70"/>
      <c r="W45" s="84">
        <f t="shared" si="105"/>
        <v>0</v>
      </c>
      <c r="X45" s="43">
        <f t="shared" si="106"/>
        <v>0</v>
      </c>
      <c r="Y45" s="709"/>
      <c r="Z45" s="707">
        <f t="shared" si="107"/>
        <v>0</v>
      </c>
      <c r="AA45" s="709"/>
      <c r="AB45" s="707">
        <f t="shared" si="108"/>
        <v>0</v>
      </c>
      <c r="AC45" s="709"/>
      <c r="AD45" s="707">
        <f t="shared" si="109"/>
        <v>0</v>
      </c>
      <c r="AE45" s="709"/>
      <c r="AF45" s="707">
        <f t="shared" si="110"/>
        <v>0</v>
      </c>
      <c r="AG45" s="709"/>
      <c r="AH45" s="707">
        <f t="shared" si="111"/>
        <v>0</v>
      </c>
      <c r="AI45" s="708">
        <f t="shared" si="112"/>
        <v>0</v>
      </c>
      <c r="AJ45" s="902"/>
      <c r="AK45" s="900">
        <f t="shared" si="113"/>
        <v>0</v>
      </c>
      <c r="AL45" s="902"/>
      <c r="AM45" s="900">
        <f t="shared" si="114"/>
        <v>0</v>
      </c>
      <c r="AN45" s="902"/>
      <c r="AO45" s="900">
        <f t="shared" si="115"/>
        <v>0</v>
      </c>
      <c r="AP45" s="902"/>
      <c r="AQ45" s="900">
        <f t="shared" si="116"/>
        <v>0</v>
      </c>
      <c r="AR45" s="902"/>
      <c r="AS45" s="900">
        <f t="shared" si="117"/>
        <v>0</v>
      </c>
      <c r="AT45" s="901">
        <f t="shared" si="118"/>
        <v>0</v>
      </c>
      <c r="AU45" s="929"/>
      <c r="AV45" s="927">
        <f t="shared" si="119"/>
        <v>0</v>
      </c>
      <c r="AW45" s="929"/>
      <c r="AX45" s="927">
        <f t="shared" si="120"/>
        <v>0</v>
      </c>
      <c r="AY45" s="929"/>
      <c r="AZ45" s="927">
        <f t="shared" si="121"/>
        <v>0</v>
      </c>
      <c r="BA45" s="929"/>
      <c r="BB45" s="927">
        <f t="shared" si="122"/>
        <v>0</v>
      </c>
      <c r="BC45" s="929"/>
      <c r="BD45" s="927">
        <f t="shared" si="123"/>
        <v>0</v>
      </c>
      <c r="BE45" s="928">
        <f t="shared" si="124"/>
        <v>0</v>
      </c>
      <c r="BF45" s="195">
        <f t="shared" si="125"/>
        <v>0</v>
      </c>
      <c r="BG45" s="195">
        <f t="shared" si="126"/>
        <v>0</v>
      </c>
      <c r="BH45" s="195">
        <f t="shared" si="127"/>
        <v>0</v>
      </c>
      <c r="BI45" s="195">
        <f t="shared" si="128"/>
        <v>0</v>
      </c>
      <c r="BJ45" s="195">
        <f t="shared" si="129"/>
        <v>0</v>
      </c>
      <c r="BK45" s="91">
        <f t="shared" si="129"/>
        <v>0</v>
      </c>
    </row>
    <row r="46" spans="1:68" s="12" customFormat="1" ht="15" customHeight="1">
      <c r="A46" s="25"/>
      <c r="B46" s="25"/>
      <c r="C46" s="29"/>
      <c r="D46" s="212">
        <f t="shared" si="99"/>
        <v>0</v>
      </c>
      <c r="E46" s="1043" t="str">
        <f t="shared" si="99"/>
        <v>Select E-Class</v>
      </c>
      <c r="F46" s="1055"/>
      <c r="G46" s="1055"/>
      <c r="H46" s="1055"/>
      <c r="I46" s="1055"/>
      <c r="J46" s="1055"/>
      <c r="K46" s="136"/>
      <c r="L46" s="883">
        <f t="shared" si="100"/>
        <v>0</v>
      </c>
      <c r="M46" s="83"/>
      <c r="N46" s="70"/>
      <c r="O46" s="84">
        <f t="shared" si="101"/>
        <v>0</v>
      </c>
      <c r="P46" s="70"/>
      <c r="Q46" s="84">
        <f t="shared" si="102"/>
        <v>0</v>
      </c>
      <c r="R46" s="70"/>
      <c r="S46" s="84">
        <f t="shared" si="103"/>
        <v>0</v>
      </c>
      <c r="T46" s="70"/>
      <c r="U46" s="84">
        <f t="shared" si="104"/>
        <v>0</v>
      </c>
      <c r="V46" s="70"/>
      <c r="W46" s="84">
        <f t="shared" si="105"/>
        <v>0</v>
      </c>
      <c r="X46" s="43">
        <f t="shared" si="106"/>
        <v>0</v>
      </c>
      <c r="Y46" s="709"/>
      <c r="Z46" s="707">
        <f t="shared" si="107"/>
        <v>0</v>
      </c>
      <c r="AA46" s="709"/>
      <c r="AB46" s="707">
        <f t="shared" si="108"/>
        <v>0</v>
      </c>
      <c r="AC46" s="709"/>
      <c r="AD46" s="707">
        <f t="shared" si="109"/>
        <v>0</v>
      </c>
      <c r="AE46" s="709"/>
      <c r="AF46" s="707">
        <f t="shared" si="110"/>
        <v>0</v>
      </c>
      <c r="AG46" s="709"/>
      <c r="AH46" s="707">
        <f t="shared" si="111"/>
        <v>0</v>
      </c>
      <c r="AI46" s="708">
        <f t="shared" si="112"/>
        <v>0</v>
      </c>
      <c r="AJ46" s="902"/>
      <c r="AK46" s="900">
        <f t="shared" si="113"/>
        <v>0</v>
      </c>
      <c r="AL46" s="902"/>
      <c r="AM46" s="900">
        <f t="shared" si="114"/>
        <v>0</v>
      </c>
      <c r="AN46" s="902"/>
      <c r="AO46" s="900">
        <f t="shared" si="115"/>
        <v>0</v>
      </c>
      <c r="AP46" s="902"/>
      <c r="AQ46" s="900">
        <f t="shared" si="116"/>
        <v>0</v>
      </c>
      <c r="AR46" s="902"/>
      <c r="AS46" s="900">
        <f t="shared" si="117"/>
        <v>0</v>
      </c>
      <c r="AT46" s="901">
        <f t="shared" si="118"/>
        <v>0</v>
      </c>
      <c r="AU46" s="929"/>
      <c r="AV46" s="927">
        <f t="shared" si="119"/>
        <v>0</v>
      </c>
      <c r="AW46" s="929"/>
      <c r="AX46" s="927">
        <f t="shared" si="120"/>
        <v>0</v>
      </c>
      <c r="AY46" s="929"/>
      <c r="AZ46" s="927">
        <f t="shared" si="121"/>
        <v>0</v>
      </c>
      <c r="BA46" s="929"/>
      <c r="BB46" s="927">
        <f t="shared" si="122"/>
        <v>0</v>
      </c>
      <c r="BC46" s="929"/>
      <c r="BD46" s="927">
        <f t="shared" si="123"/>
        <v>0</v>
      </c>
      <c r="BE46" s="928">
        <f t="shared" si="124"/>
        <v>0</v>
      </c>
      <c r="BF46" s="195">
        <f t="shared" si="125"/>
        <v>0</v>
      </c>
      <c r="BG46" s="195">
        <f t="shared" si="126"/>
        <v>0</v>
      </c>
      <c r="BH46" s="195">
        <f t="shared" si="127"/>
        <v>0</v>
      </c>
      <c r="BI46" s="195">
        <f t="shared" si="128"/>
        <v>0</v>
      </c>
      <c r="BJ46" s="195">
        <f t="shared" si="129"/>
        <v>0</v>
      </c>
      <c r="BK46" s="91">
        <f t="shared" si="129"/>
        <v>0</v>
      </c>
    </row>
    <row r="47" spans="1:68" s="12" customFormat="1" ht="15" customHeight="1">
      <c r="A47" s="25"/>
      <c r="B47" s="25"/>
      <c r="C47" s="29"/>
      <c r="D47" s="212">
        <f t="shared" si="99"/>
        <v>0</v>
      </c>
      <c r="E47" s="1043" t="str">
        <f t="shared" si="99"/>
        <v>Select E-Class</v>
      </c>
      <c r="F47" s="1055"/>
      <c r="G47" s="1055"/>
      <c r="H47" s="1055"/>
      <c r="I47" s="1055"/>
      <c r="J47" s="1055"/>
      <c r="K47" s="136"/>
      <c r="L47" s="883">
        <f t="shared" si="100"/>
        <v>0</v>
      </c>
      <c r="M47" s="83"/>
      <c r="N47" s="70"/>
      <c r="O47" s="84">
        <f t="shared" si="101"/>
        <v>0</v>
      </c>
      <c r="P47" s="70"/>
      <c r="Q47" s="84">
        <f t="shared" si="102"/>
        <v>0</v>
      </c>
      <c r="R47" s="70"/>
      <c r="S47" s="84">
        <f t="shared" si="103"/>
        <v>0</v>
      </c>
      <c r="T47" s="70"/>
      <c r="U47" s="84">
        <f t="shared" si="104"/>
        <v>0</v>
      </c>
      <c r="V47" s="70"/>
      <c r="W47" s="84">
        <f t="shared" si="105"/>
        <v>0</v>
      </c>
      <c r="X47" s="43">
        <f t="shared" si="106"/>
        <v>0</v>
      </c>
      <c r="Y47" s="709"/>
      <c r="Z47" s="707">
        <f t="shared" si="107"/>
        <v>0</v>
      </c>
      <c r="AA47" s="709"/>
      <c r="AB47" s="707">
        <f t="shared" si="108"/>
        <v>0</v>
      </c>
      <c r="AC47" s="709"/>
      <c r="AD47" s="707">
        <f t="shared" si="109"/>
        <v>0</v>
      </c>
      <c r="AE47" s="709"/>
      <c r="AF47" s="707">
        <f t="shared" si="110"/>
        <v>0</v>
      </c>
      <c r="AG47" s="709"/>
      <c r="AH47" s="707">
        <f t="shared" si="111"/>
        <v>0</v>
      </c>
      <c r="AI47" s="708">
        <f t="shared" si="112"/>
        <v>0</v>
      </c>
      <c r="AJ47" s="902"/>
      <c r="AK47" s="900">
        <f t="shared" si="113"/>
        <v>0</v>
      </c>
      <c r="AL47" s="902"/>
      <c r="AM47" s="900">
        <f t="shared" si="114"/>
        <v>0</v>
      </c>
      <c r="AN47" s="902"/>
      <c r="AO47" s="900">
        <f t="shared" si="115"/>
        <v>0</v>
      </c>
      <c r="AP47" s="902"/>
      <c r="AQ47" s="900">
        <f t="shared" si="116"/>
        <v>0</v>
      </c>
      <c r="AR47" s="902"/>
      <c r="AS47" s="900">
        <f t="shared" si="117"/>
        <v>0</v>
      </c>
      <c r="AT47" s="901">
        <f t="shared" si="118"/>
        <v>0</v>
      </c>
      <c r="AU47" s="929"/>
      <c r="AV47" s="927">
        <f t="shared" si="119"/>
        <v>0</v>
      </c>
      <c r="AW47" s="929"/>
      <c r="AX47" s="927">
        <f t="shared" si="120"/>
        <v>0</v>
      </c>
      <c r="AY47" s="929"/>
      <c r="AZ47" s="927">
        <f t="shared" si="121"/>
        <v>0</v>
      </c>
      <c r="BA47" s="929"/>
      <c r="BB47" s="927">
        <f t="shared" si="122"/>
        <v>0</v>
      </c>
      <c r="BC47" s="929"/>
      <c r="BD47" s="927">
        <f t="shared" si="123"/>
        <v>0</v>
      </c>
      <c r="BE47" s="928">
        <f t="shared" si="124"/>
        <v>0</v>
      </c>
      <c r="BF47" s="195">
        <f t="shared" si="125"/>
        <v>0</v>
      </c>
      <c r="BG47" s="195">
        <f t="shared" si="126"/>
        <v>0</v>
      </c>
      <c r="BH47" s="195">
        <f t="shared" si="127"/>
        <v>0</v>
      </c>
      <c r="BI47" s="195">
        <f t="shared" si="128"/>
        <v>0</v>
      </c>
      <c r="BJ47" s="195">
        <f t="shared" si="129"/>
        <v>0</v>
      </c>
      <c r="BK47" s="91">
        <f t="shared" si="129"/>
        <v>0</v>
      </c>
    </row>
    <row r="48" spans="1:68" s="12" customFormat="1" ht="15" customHeight="1">
      <c r="A48" s="25"/>
      <c r="B48" s="25"/>
      <c r="C48" s="29"/>
      <c r="D48" s="212">
        <f t="shared" si="99"/>
        <v>0</v>
      </c>
      <c r="E48" s="1043" t="str">
        <f t="shared" si="99"/>
        <v>Select E-Class</v>
      </c>
      <c r="F48" s="1055"/>
      <c r="G48" s="1055"/>
      <c r="H48" s="1055"/>
      <c r="I48" s="1055"/>
      <c r="J48" s="1055"/>
      <c r="K48" s="136"/>
      <c r="L48" s="883">
        <f t="shared" si="100"/>
        <v>0</v>
      </c>
      <c r="M48" s="83"/>
      <c r="N48" s="70"/>
      <c r="O48" s="84">
        <f t="shared" si="101"/>
        <v>0</v>
      </c>
      <c r="P48" s="70"/>
      <c r="Q48" s="84">
        <f t="shared" si="102"/>
        <v>0</v>
      </c>
      <c r="R48" s="70"/>
      <c r="S48" s="84">
        <f t="shared" si="103"/>
        <v>0</v>
      </c>
      <c r="T48" s="70"/>
      <c r="U48" s="84">
        <f t="shared" si="104"/>
        <v>0</v>
      </c>
      <c r="V48" s="70"/>
      <c r="W48" s="84">
        <f t="shared" si="105"/>
        <v>0</v>
      </c>
      <c r="X48" s="43">
        <f t="shared" si="106"/>
        <v>0</v>
      </c>
      <c r="Y48" s="709"/>
      <c r="Z48" s="707">
        <f t="shared" si="107"/>
        <v>0</v>
      </c>
      <c r="AA48" s="709"/>
      <c r="AB48" s="707">
        <f t="shared" si="108"/>
        <v>0</v>
      </c>
      <c r="AC48" s="709"/>
      <c r="AD48" s="707">
        <f t="shared" si="109"/>
        <v>0</v>
      </c>
      <c r="AE48" s="709"/>
      <c r="AF48" s="707">
        <f t="shared" si="110"/>
        <v>0</v>
      </c>
      <c r="AG48" s="709"/>
      <c r="AH48" s="707">
        <f t="shared" si="111"/>
        <v>0</v>
      </c>
      <c r="AI48" s="708">
        <f t="shared" si="112"/>
        <v>0</v>
      </c>
      <c r="AJ48" s="902"/>
      <c r="AK48" s="900">
        <f t="shared" si="113"/>
        <v>0</v>
      </c>
      <c r="AL48" s="902"/>
      <c r="AM48" s="900">
        <f t="shared" si="114"/>
        <v>0</v>
      </c>
      <c r="AN48" s="902"/>
      <c r="AO48" s="900">
        <f t="shared" si="115"/>
        <v>0</v>
      </c>
      <c r="AP48" s="902"/>
      <c r="AQ48" s="900">
        <f t="shared" si="116"/>
        <v>0</v>
      </c>
      <c r="AR48" s="902"/>
      <c r="AS48" s="900">
        <f t="shared" si="117"/>
        <v>0</v>
      </c>
      <c r="AT48" s="901">
        <f t="shared" si="118"/>
        <v>0</v>
      </c>
      <c r="AU48" s="929"/>
      <c r="AV48" s="927">
        <f t="shared" si="119"/>
        <v>0</v>
      </c>
      <c r="AW48" s="929"/>
      <c r="AX48" s="927">
        <f t="shared" si="120"/>
        <v>0</v>
      </c>
      <c r="AY48" s="929"/>
      <c r="AZ48" s="927">
        <f t="shared" si="121"/>
        <v>0</v>
      </c>
      <c r="BA48" s="929"/>
      <c r="BB48" s="927">
        <f t="shared" si="122"/>
        <v>0</v>
      </c>
      <c r="BC48" s="929"/>
      <c r="BD48" s="927">
        <f t="shared" si="123"/>
        <v>0</v>
      </c>
      <c r="BE48" s="928">
        <f t="shared" si="124"/>
        <v>0</v>
      </c>
      <c r="BF48" s="195">
        <f t="shared" si="125"/>
        <v>0</v>
      </c>
      <c r="BG48" s="195">
        <f t="shared" si="126"/>
        <v>0</v>
      </c>
      <c r="BH48" s="195">
        <f t="shared" si="127"/>
        <v>0</v>
      </c>
      <c r="BI48" s="195">
        <f t="shared" si="128"/>
        <v>0</v>
      </c>
      <c r="BJ48" s="195">
        <f t="shared" si="129"/>
        <v>0</v>
      </c>
      <c r="BK48" s="91">
        <f t="shared" si="129"/>
        <v>0</v>
      </c>
    </row>
    <row r="49" spans="1:63" s="12" customFormat="1" ht="15" customHeight="1">
      <c r="A49" s="25"/>
      <c r="B49" s="25"/>
      <c r="C49" s="29"/>
      <c r="D49" s="212">
        <f t="shared" si="99"/>
        <v>0</v>
      </c>
      <c r="E49" s="1043" t="str">
        <f t="shared" si="99"/>
        <v>Select E-Class</v>
      </c>
      <c r="F49" s="1055"/>
      <c r="G49" s="1055"/>
      <c r="H49" s="1055"/>
      <c r="I49" s="1055"/>
      <c r="J49" s="1055"/>
      <c r="K49" s="136"/>
      <c r="L49" s="883">
        <f t="shared" si="100"/>
        <v>0</v>
      </c>
      <c r="M49" s="57"/>
      <c r="N49" s="70"/>
      <c r="O49" s="84">
        <f t="shared" si="101"/>
        <v>0</v>
      </c>
      <c r="P49" s="70"/>
      <c r="Q49" s="84">
        <f t="shared" si="102"/>
        <v>0</v>
      </c>
      <c r="R49" s="70"/>
      <c r="S49" s="84">
        <f t="shared" si="103"/>
        <v>0</v>
      </c>
      <c r="T49" s="70"/>
      <c r="U49" s="84">
        <f t="shared" si="104"/>
        <v>0</v>
      </c>
      <c r="V49" s="70"/>
      <c r="W49" s="84">
        <f t="shared" si="105"/>
        <v>0</v>
      </c>
      <c r="X49" s="43">
        <f t="shared" si="106"/>
        <v>0</v>
      </c>
      <c r="Y49" s="709"/>
      <c r="Z49" s="707">
        <f t="shared" si="107"/>
        <v>0</v>
      </c>
      <c r="AA49" s="709"/>
      <c r="AB49" s="707">
        <f t="shared" si="108"/>
        <v>0</v>
      </c>
      <c r="AC49" s="709"/>
      <c r="AD49" s="707">
        <f t="shared" si="109"/>
        <v>0</v>
      </c>
      <c r="AE49" s="709"/>
      <c r="AF49" s="707">
        <f t="shared" si="110"/>
        <v>0</v>
      </c>
      <c r="AG49" s="709"/>
      <c r="AH49" s="707">
        <f t="shared" si="111"/>
        <v>0</v>
      </c>
      <c r="AI49" s="708">
        <f t="shared" si="112"/>
        <v>0</v>
      </c>
      <c r="AJ49" s="902"/>
      <c r="AK49" s="900">
        <f t="shared" si="113"/>
        <v>0</v>
      </c>
      <c r="AL49" s="902"/>
      <c r="AM49" s="900">
        <f t="shared" si="114"/>
        <v>0</v>
      </c>
      <c r="AN49" s="902"/>
      <c r="AO49" s="900">
        <f t="shared" si="115"/>
        <v>0</v>
      </c>
      <c r="AP49" s="902"/>
      <c r="AQ49" s="900">
        <f t="shared" si="116"/>
        <v>0</v>
      </c>
      <c r="AR49" s="902"/>
      <c r="AS49" s="900">
        <f t="shared" si="117"/>
        <v>0</v>
      </c>
      <c r="AT49" s="901">
        <f t="shared" si="118"/>
        <v>0</v>
      </c>
      <c r="AU49" s="929"/>
      <c r="AV49" s="927">
        <f t="shared" si="119"/>
        <v>0</v>
      </c>
      <c r="AW49" s="929"/>
      <c r="AX49" s="927">
        <f t="shared" si="120"/>
        <v>0</v>
      </c>
      <c r="AY49" s="929"/>
      <c r="AZ49" s="927">
        <f t="shared" si="121"/>
        <v>0</v>
      </c>
      <c r="BA49" s="929"/>
      <c r="BB49" s="927">
        <f t="shared" si="122"/>
        <v>0</v>
      </c>
      <c r="BC49" s="929"/>
      <c r="BD49" s="927">
        <f t="shared" si="123"/>
        <v>0</v>
      </c>
      <c r="BE49" s="928">
        <f t="shared" si="124"/>
        <v>0</v>
      </c>
      <c r="BF49" s="195">
        <f t="shared" si="125"/>
        <v>0</v>
      </c>
      <c r="BG49" s="195">
        <f t="shared" si="126"/>
        <v>0</v>
      </c>
      <c r="BH49" s="195">
        <f t="shared" si="127"/>
        <v>0</v>
      </c>
      <c r="BI49" s="195">
        <f t="shared" si="128"/>
        <v>0</v>
      </c>
      <c r="BJ49" s="195">
        <f t="shared" si="129"/>
        <v>0</v>
      </c>
      <c r="BK49" s="91">
        <f t="shared" si="129"/>
        <v>0</v>
      </c>
    </row>
    <row r="50" spans="1:63" s="12" customFormat="1" ht="15" customHeight="1">
      <c r="A50" s="25"/>
      <c r="B50" s="25"/>
      <c r="C50" s="29"/>
      <c r="D50" s="212"/>
      <c r="E50" s="1043"/>
      <c r="F50" s="1044"/>
      <c r="G50" s="1044"/>
      <c r="H50" s="1044"/>
      <c r="I50" s="1045"/>
      <c r="J50" s="1052" t="s">
        <v>199</v>
      </c>
      <c r="K50" s="1053"/>
      <c r="L50" s="1053"/>
      <c r="M50" s="1054"/>
      <c r="N50" s="734"/>
      <c r="O50" s="731">
        <f>SUM(O44:O49)</f>
        <v>0</v>
      </c>
      <c r="P50" s="734"/>
      <c r="Q50" s="731">
        <f>SUM(Q44:Q49)</f>
        <v>0</v>
      </c>
      <c r="R50" s="734"/>
      <c r="S50" s="731">
        <f>SUM(S44:S49)</f>
        <v>0</v>
      </c>
      <c r="T50" s="734"/>
      <c r="U50" s="731">
        <f>SUM(U44:U49)</f>
        <v>0</v>
      </c>
      <c r="V50" s="734"/>
      <c r="W50" s="731">
        <f>SUM(W44:W49)</f>
        <v>0</v>
      </c>
      <c r="X50" s="286">
        <f>SUM(X44:X49)</f>
        <v>0</v>
      </c>
      <c r="Y50" s="734"/>
      <c r="Z50" s="731">
        <f>SUM(Z44:Z49)</f>
        <v>0</v>
      </c>
      <c r="AA50" s="734"/>
      <c r="AB50" s="731">
        <f>SUM(AB44:AB49)</f>
        <v>0</v>
      </c>
      <c r="AC50" s="734"/>
      <c r="AD50" s="731">
        <f>SUM(AD44:AD49)</f>
        <v>0</v>
      </c>
      <c r="AE50" s="734"/>
      <c r="AF50" s="731">
        <f>SUM(AF44:AF49)</f>
        <v>0</v>
      </c>
      <c r="AG50" s="734"/>
      <c r="AH50" s="731">
        <f>SUM(AH44:AH49)</f>
        <v>0</v>
      </c>
      <c r="AI50" s="286">
        <f>SUM(AI44:AI49)</f>
        <v>0</v>
      </c>
      <c r="AJ50" s="734"/>
      <c r="AK50" s="731">
        <f>SUM(AK44:AK49)</f>
        <v>0</v>
      </c>
      <c r="AL50" s="734"/>
      <c r="AM50" s="731">
        <f>SUM(AM44:AM49)</f>
        <v>0</v>
      </c>
      <c r="AN50" s="734"/>
      <c r="AO50" s="731">
        <f>SUM(AO44:AO49)</f>
        <v>0</v>
      </c>
      <c r="AP50" s="734"/>
      <c r="AQ50" s="731">
        <f>SUM(AQ44:AQ49)</f>
        <v>0</v>
      </c>
      <c r="AR50" s="734"/>
      <c r="AS50" s="731">
        <f>SUM(AS44:AS49)</f>
        <v>0</v>
      </c>
      <c r="AT50" s="286">
        <f>SUM(AT44:AT49)</f>
        <v>0</v>
      </c>
      <c r="AU50" s="734"/>
      <c r="AV50" s="731">
        <f>SUM(AV44:AV49)</f>
        <v>0</v>
      </c>
      <c r="AW50" s="734"/>
      <c r="AX50" s="731">
        <f>SUM(AX44:AX49)</f>
        <v>0</v>
      </c>
      <c r="AY50" s="734"/>
      <c r="AZ50" s="731">
        <f>SUM(AZ44:AZ49)</f>
        <v>0</v>
      </c>
      <c r="BA50" s="734"/>
      <c r="BB50" s="731">
        <f>SUM(BB44:BB49)</f>
        <v>0</v>
      </c>
      <c r="BC50" s="734"/>
      <c r="BD50" s="731">
        <f>SUM(BD44:BD49)</f>
        <v>0</v>
      </c>
      <c r="BE50" s="286">
        <f>SUM(BE44:BE49)</f>
        <v>0</v>
      </c>
      <c r="BF50" s="915">
        <f t="shared" si="125"/>
        <v>0</v>
      </c>
      <c r="BG50" s="832">
        <f t="shared" si="126"/>
        <v>0</v>
      </c>
      <c r="BH50" s="832">
        <f t="shared" si="127"/>
        <v>0</v>
      </c>
      <c r="BI50" s="832">
        <f t="shared" si="128"/>
        <v>0</v>
      </c>
      <c r="BJ50" s="832">
        <f t="shared" si="129"/>
        <v>0</v>
      </c>
      <c r="BK50" s="833">
        <f t="shared" si="129"/>
        <v>0</v>
      </c>
    </row>
    <row r="51" spans="1:63" s="12" customFormat="1" ht="15" customHeight="1">
      <c r="A51" s="25"/>
      <c r="B51" s="25"/>
      <c r="C51" s="29" t="s">
        <v>759</v>
      </c>
      <c r="D51" s="40"/>
      <c r="E51" s="949"/>
      <c r="F51" s="949"/>
      <c r="G51" s="949"/>
      <c r="H51" s="949"/>
      <c r="I51" s="949"/>
      <c r="J51" s="948"/>
      <c r="K51" s="136"/>
      <c r="L51" s="197"/>
      <c r="M51" s="14"/>
      <c r="N51" s="206"/>
      <c r="O51" s="207"/>
      <c r="P51" s="206"/>
      <c r="Q51" s="207"/>
      <c r="R51" s="206"/>
      <c r="S51" s="207"/>
      <c r="T51" s="206"/>
      <c r="U51" s="207"/>
      <c r="V51" s="206"/>
      <c r="W51" s="207"/>
      <c r="X51" s="208"/>
      <c r="Y51" s="206"/>
      <c r="Z51" s="207"/>
      <c r="AA51" s="206"/>
      <c r="AB51" s="207"/>
      <c r="AC51" s="206"/>
      <c r="AD51" s="207"/>
      <c r="AE51" s="206"/>
      <c r="AF51" s="207"/>
      <c r="AG51" s="206"/>
      <c r="AH51" s="207"/>
      <c r="AI51" s="208"/>
      <c r="AJ51" s="206"/>
      <c r="AK51" s="207"/>
      <c r="AL51" s="206"/>
      <c r="AM51" s="207"/>
      <c r="AN51" s="206"/>
      <c r="AO51" s="207"/>
      <c r="AP51" s="206"/>
      <c r="AQ51" s="207"/>
      <c r="AR51" s="206"/>
      <c r="AS51" s="207"/>
      <c r="AT51" s="208"/>
      <c r="AU51" s="206"/>
      <c r="AV51" s="207"/>
      <c r="AW51" s="206"/>
      <c r="AX51" s="207"/>
      <c r="AY51" s="206"/>
      <c r="AZ51" s="207"/>
      <c r="BA51" s="206"/>
      <c r="BB51" s="207"/>
      <c r="BC51" s="206"/>
      <c r="BD51" s="207"/>
      <c r="BE51" s="208"/>
      <c r="BF51" s="195"/>
      <c r="BG51" s="195"/>
      <c r="BH51" s="195"/>
      <c r="BI51" s="195"/>
      <c r="BJ51" s="195"/>
      <c r="BK51" s="91"/>
    </row>
    <row r="52" spans="1:63" s="12" customFormat="1" ht="15" customHeight="1">
      <c r="A52" s="25"/>
      <c r="B52" s="25"/>
      <c r="C52" s="29"/>
      <c r="D52" s="213">
        <f t="shared" ref="D52:E59" si="130">D23</f>
        <v>0</v>
      </c>
      <c r="E52" s="1079" t="str">
        <f t="shared" si="130"/>
        <v>Select E-Class</v>
      </c>
      <c r="F52" s="1079"/>
      <c r="G52" s="1079"/>
      <c r="H52" s="1079"/>
      <c r="I52" s="1079"/>
      <c r="J52" s="1085"/>
      <c r="K52" s="136"/>
      <c r="L52" s="883">
        <f t="shared" ref="L52:L59" si="131">VLOOKUP(E52,Leave_Benefits,3,0)</f>
        <v>0</v>
      </c>
      <c r="M52" s="83"/>
      <c r="N52" s="70"/>
      <c r="O52" s="84">
        <f t="shared" ref="O52:O59" si="132">O23*$L52</f>
        <v>0</v>
      </c>
      <c r="P52" s="70"/>
      <c r="Q52" s="84">
        <f t="shared" ref="Q52:Q59" si="133">Q23*$L52</f>
        <v>0</v>
      </c>
      <c r="R52" s="70"/>
      <c r="S52" s="84">
        <f t="shared" ref="S52:S59" si="134">S23*$L52</f>
        <v>0</v>
      </c>
      <c r="T52" s="70"/>
      <c r="U52" s="84">
        <f t="shared" ref="U52:U59" si="135">U23*$L52</f>
        <v>0</v>
      </c>
      <c r="V52" s="70"/>
      <c r="W52" s="84">
        <f t="shared" ref="W52:W59" si="136">W23*$L52</f>
        <v>0</v>
      </c>
      <c r="X52" s="43">
        <f t="shared" ref="X52:X59" si="137">SUM(O52+Q52+S52+U52+W52)</f>
        <v>0</v>
      </c>
      <c r="Y52" s="709"/>
      <c r="Z52" s="707">
        <f t="shared" ref="Z52:Z59" si="138">Z23*$L52</f>
        <v>0</v>
      </c>
      <c r="AA52" s="709"/>
      <c r="AB52" s="707">
        <f t="shared" ref="AB52:AB59" si="139">AB23*$L52</f>
        <v>0</v>
      </c>
      <c r="AC52" s="709"/>
      <c r="AD52" s="707">
        <f t="shared" ref="AD52:AD59" si="140">AD23*$L52</f>
        <v>0</v>
      </c>
      <c r="AE52" s="709"/>
      <c r="AF52" s="707">
        <f t="shared" ref="AF52:AF59" si="141">AF23*$L52</f>
        <v>0</v>
      </c>
      <c r="AG52" s="709"/>
      <c r="AH52" s="707">
        <f t="shared" ref="AH52:AH59" si="142">AH23*$L52</f>
        <v>0</v>
      </c>
      <c r="AI52" s="708">
        <f t="shared" ref="AI52:AI59" si="143">SUM(Z52+AB52+AD52+AF52+AH52)</f>
        <v>0</v>
      </c>
      <c r="AJ52" s="902"/>
      <c r="AK52" s="900">
        <f>AK23*$L52</f>
        <v>0</v>
      </c>
      <c r="AL52" s="902"/>
      <c r="AM52" s="900">
        <f>AM23*$L52</f>
        <v>0</v>
      </c>
      <c r="AN52" s="902"/>
      <c r="AO52" s="900">
        <f>AO23*$L52</f>
        <v>0</v>
      </c>
      <c r="AP52" s="902"/>
      <c r="AQ52" s="900">
        <f>AQ23*$L52</f>
        <v>0</v>
      </c>
      <c r="AR52" s="902"/>
      <c r="AS52" s="900">
        <f>AS23*$L52</f>
        <v>0</v>
      </c>
      <c r="AT52" s="901">
        <f t="shared" ref="AT52:AT59" si="144">SUM(AK52+AM52+AO52+AQ52+AS52)</f>
        <v>0</v>
      </c>
      <c r="AU52" s="929"/>
      <c r="AV52" s="927">
        <f>AV23*$L52</f>
        <v>0</v>
      </c>
      <c r="AW52" s="929"/>
      <c r="AX52" s="927">
        <f>AX23*$L52</f>
        <v>0</v>
      </c>
      <c r="AY52" s="929"/>
      <c r="AZ52" s="927">
        <f t="shared" ref="AZ52:AZ59" si="145">AZ23*$L52</f>
        <v>0</v>
      </c>
      <c r="BA52" s="929"/>
      <c r="BB52" s="927">
        <f>BB23*$L52</f>
        <v>0</v>
      </c>
      <c r="BC52" s="929"/>
      <c r="BD52" s="927">
        <f>BD23*$L52</f>
        <v>0</v>
      </c>
      <c r="BE52" s="928">
        <f t="shared" ref="BE52:BE59" si="146">SUM(AV52+AX52+AZ52+BB52+BD52)</f>
        <v>0</v>
      </c>
      <c r="BF52" s="195">
        <f>O52+Z52+AK52+AV52</f>
        <v>0</v>
      </c>
      <c r="BG52" s="195">
        <f>Q52+AB52+AM52+AX52</f>
        <v>0</v>
      </c>
      <c r="BH52" s="195">
        <f>S52+AD52+AO52+AZ52</f>
        <v>0</v>
      </c>
      <c r="BI52" s="195">
        <f>U52+AF52+AQ52+BB52</f>
        <v>0</v>
      </c>
      <c r="BJ52" s="195">
        <f>W52+AH52+AS52+BD52</f>
        <v>0</v>
      </c>
      <c r="BK52" s="91">
        <f>X52+AI52+AT52+BE52</f>
        <v>0</v>
      </c>
    </row>
    <row r="53" spans="1:63" s="12" customFormat="1" ht="15" customHeight="1">
      <c r="A53" s="25"/>
      <c r="B53" s="25"/>
      <c r="C53" s="29"/>
      <c r="D53" s="213">
        <f t="shared" si="130"/>
        <v>0</v>
      </c>
      <c r="E53" s="1048" t="str">
        <f t="shared" si="130"/>
        <v>Select E-Class</v>
      </c>
      <c r="F53" s="1048"/>
      <c r="G53" s="1048"/>
      <c r="H53" s="1048"/>
      <c r="I53" s="1048"/>
      <c r="J53" s="1085"/>
      <c r="K53" s="136"/>
      <c r="L53" s="883">
        <f t="shared" si="131"/>
        <v>0</v>
      </c>
      <c r="M53" s="83"/>
      <c r="N53" s="70"/>
      <c r="O53" s="84">
        <f t="shared" si="132"/>
        <v>0</v>
      </c>
      <c r="P53" s="70"/>
      <c r="Q53" s="84">
        <f t="shared" si="133"/>
        <v>0</v>
      </c>
      <c r="R53" s="70"/>
      <c r="S53" s="84">
        <f t="shared" si="134"/>
        <v>0</v>
      </c>
      <c r="T53" s="70"/>
      <c r="U53" s="84">
        <f t="shared" si="135"/>
        <v>0</v>
      </c>
      <c r="V53" s="70"/>
      <c r="W53" s="84">
        <f t="shared" si="136"/>
        <v>0</v>
      </c>
      <c r="X53" s="43">
        <f t="shared" si="137"/>
        <v>0</v>
      </c>
      <c r="Y53" s="709"/>
      <c r="Z53" s="707">
        <f t="shared" si="138"/>
        <v>0</v>
      </c>
      <c r="AA53" s="709"/>
      <c r="AB53" s="707">
        <f t="shared" si="139"/>
        <v>0</v>
      </c>
      <c r="AC53" s="709"/>
      <c r="AD53" s="707">
        <f t="shared" si="140"/>
        <v>0</v>
      </c>
      <c r="AE53" s="709"/>
      <c r="AF53" s="707">
        <f t="shared" si="141"/>
        <v>0</v>
      </c>
      <c r="AG53" s="709"/>
      <c r="AH53" s="707">
        <f t="shared" si="142"/>
        <v>0</v>
      </c>
      <c r="AI53" s="708">
        <f t="shared" si="143"/>
        <v>0</v>
      </c>
      <c r="AJ53" s="902"/>
      <c r="AK53" s="900">
        <f>AK24*$L53</f>
        <v>0</v>
      </c>
      <c r="AL53" s="902"/>
      <c r="AM53" s="900">
        <f>AM24*$L53</f>
        <v>0</v>
      </c>
      <c r="AN53" s="902"/>
      <c r="AO53" s="900">
        <f>AO24*$L53</f>
        <v>0</v>
      </c>
      <c r="AP53" s="902"/>
      <c r="AQ53" s="900">
        <f>AQ24*$L53</f>
        <v>0</v>
      </c>
      <c r="AR53" s="902"/>
      <c r="AS53" s="900">
        <f>AS24*$L53</f>
        <v>0</v>
      </c>
      <c r="AT53" s="901">
        <f t="shared" si="144"/>
        <v>0</v>
      </c>
      <c r="AU53" s="929"/>
      <c r="AV53" s="927">
        <f>AV24*$L53</f>
        <v>0</v>
      </c>
      <c r="AW53" s="929"/>
      <c r="AX53" s="927">
        <f>AX24*$L53</f>
        <v>0</v>
      </c>
      <c r="AY53" s="929"/>
      <c r="AZ53" s="927">
        <f t="shared" si="145"/>
        <v>0</v>
      </c>
      <c r="BA53" s="929"/>
      <c r="BB53" s="927">
        <f>BB24*$L53</f>
        <v>0</v>
      </c>
      <c r="BC53" s="929"/>
      <c r="BD53" s="927">
        <f>BD24*$L53</f>
        <v>0</v>
      </c>
      <c r="BE53" s="928">
        <f t="shared" si="146"/>
        <v>0</v>
      </c>
      <c r="BF53" s="195">
        <f>O53+Z53+AK53+AV53</f>
        <v>0</v>
      </c>
      <c r="BG53" s="195">
        <f>Q53+AB53+AM53+AX53</f>
        <v>0</v>
      </c>
      <c r="BH53" s="195">
        <f>S53+AD53+AO53+AZ53</f>
        <v>0</v>
      </c>
      <c r="BI53" s="195">
        <f>U53+AF53+AQ53+BB53</f>
        <v>0</v>
      </c>
      <c r="BJ53" s="195">
        <f>W53+AH53+AS53+BD53</f>
        <v>0</v>
      </c>
      <c r="BK53" s="91">
        <f>X53+AI53+AT53+BE53</f>
        <v>0</v>
      </c>
    </row>
    <row r="54" spans="1:63" s="12" customFormat="1" ht="15" customHeight="1">
      <c r="A54" s="25"/>
      <c r="B54" s="25"/>
      <c r="C54" s="29"/>
      <c r="D54" s="213">
        <f t="shared" si="130"/>
        <v>0</v>
      </c>
      <c r="E54" s="1048" t="str">
        <f t="shared" si="130"/>
        <v>Select E-Class</v>
      </c>
      <c r="F54" s="1085"/>
      <c r="G54" s="1085"/>
      <c r="H54" s="1085"/>
      <c r="I54" s="1085"/>
      <c r="J54" s="1085"/>
      <c r="K54" s="136"/>
      <c r="L54" s="883">
        <f t="shared" si="131"/>
        <v>0</v>
      </c>
      <c r="M54" s="83"/>
      <c r="N54" s="70"/>
      <c r="O54" s="84">
        <f t="shared" si="132"/>
        <v>0</v>
      </c>
      <c r="P54" s="70"/>
      <c r="Q54" s="84">
        <f t="shared" si="133"/>
        <v>0</v>
      </c>
      <c r="R54" s="70"/>
      <c r="S54" s="84">
        <f t="shared" si="134"/>
        <v>0</v>
      </c>
      <c r="T54" s="70"/>
      <c r="U54" s="84">
        <f t="shared" si="135"/>
        <v>0</v>
      </c>
      <c r="V54" s="70"/>
      <c r="W54" s="84">
        <f t="shared" si="136"/>
        <v>0</v>
      </c>
      <c r="X54" s="43">
        <f t="shared" si="137"/>
        <v>0</v>
      </c>
      <c r="Y54" s="709"/>
      <c r="Z54" s="707">
        <f t="shared" si="138"/>
        <v>0</v>
      </c>
      <c r="AA54" s="709"/>
      <c r="AB54" s="707">
        <f t="shared" si="139"/>
        <v>0</v>
      </c>
      <c r="AC54" s="709"/>
      <c r="AD54" s="707">
        <f t="shared" si="140"/>
        <v>0</v>
      </c>
      <c r="AE54" s="709"/>
      <c r="AF54" s="707">
        <f t="shared" si="141"/>
        <v>0</v>
      </c>
      <c r="AG54" s="709"/>
      <c r="AH54" s="707">
        <f t="shared" si="142"/>
        <v>0</v>
      </c>
      <c r="AI54" s="708">
        <f t="shared" si="143"/>
        <v>0</v>
      </c>
      <c r="AJ54" s="902"/>
      <c r="AK54" s="900">
        <f t="shared" ref="AK54:AK59" si="147">AK25*$L54</f>
        <v>0</v>
      </c>
      <c r="AL54" s="902"/>
      <c r="AM54" s="900">
        <f t="shared" ref="AM54:AM59" si="148">AM25*$L54</f>
        <v>0</v>
      </c>
      <c r="AN54" s="902"/>
      <c r="AO54" s="900">
        <f t="shared" ref="AO54:AO59" si="149">AO25*$L54</f>
        <v>0</v>
      </c>
      <c r="AP54" s="902"/>
      <c r="AQ54" s="900">
        <f t="shared" ref="AQ54:AQ59" si="150">AQ25*$L54</f>
        <v>0</v>
      </c>
      <c r="AR54" s="902"/>
      <c r="AS54" s="900">
        <f t="shared" ref="AS54:AS59" si="151">AS25*$L54</f>
        <v>0</v>
      </c>
      <c r="AT54" s="901">
        <f t="shared" si="144"/>
        <v>0</v>
      </c>
      <c r="AU54" s="929"/>
      <c r="AV54" s="927">
        <f t="shared" ref="AV54:AV59" si="152">AV25*$L54</f>
        <v>0</v>
      </c>
      <c r="AW54" s="929"/>
      <c r="AX54" s="927">
        <f t="shared" ref="AX54:AX59" si="153">AX25*$L54</f>
        <v>0</v>
      </c>
      <c r="AY54" s="929"/>
      <c r="AZ54" s="927">
        <f t="shared" si="145"/>
        <v>0</v>
      </c>
      <c r="BA54" s="929"/>
      <c r="BB54" s="927">
        <f t="shared" ref="BB54:BB59" si="154">BB25*$L54</f>
        <v>0</v>
      </c>
      <c r="BC54" s="929"/>
      <c r="BD54" s="927">
        <f t="shared" ref="BD54:BD59" si="155">BD25*$L54</f>
        <v>0</v>
      </c>
      <c r="BE54" s="928">
        <f t="shared" si="146"/>
        <v>0</v>
      </c>
      <c r="BF54" s="195">
        <f t="shared" ref="BF54:BF59" si="156">O54+Z54+AK54+AV54</f>
        <v>0</v>
      </c>
      <c r="BG54" s="195">
        <f t="shared" ref="BG54:BG59" si="157">Q54+AB54+AM54+AX54</f>
        <v>0</v>
      </c>
      <c r="BH54" s="195">
        <f t="shared" ref="BH54:BH59" si="158">S54+AD54+AO54+AZ54</f>
        <v>0</v>
      </c>
      <c r="BI54" s="195">
        <f t="shared" ref="BI54:BI59" si="159">U54+AF54+AQ54+BB54</f>
        <v>0</v>
      </c>
      <c r="BJ54" s="195">
        <f t="shared" ref="BJ54:BJ59" si="160">W54+AH54+AS54+BD54</f>
        <v>0</v>
      </c>
      <c r="BK54" s="91">
        <f t="shared" ref="BK54:BK59" si="161">X54+AI54+AT54+BE54</f>
        <v>0</v>
      </c>
    </row>
    <row r="55" spans="1:63" s="12" customFormat="1" ht="15" customHeight="1">
      <c r="A55" s="25"/>
      <c r="B55" s="25"/>
      <c r="C55" s="29"/>
      <c r="D55" s="213">
        <f t="shared" si="130"/>
        <v>0</v>
      </c>
      <c r="E55" s="1048" t="str">
        <f t="shared" si="130"/>
        <v>Select E-Class</v>
      </c>
      <c r="F55" s="1085"/>
      <c r="G55" s="1085"/>
      <c r="H55" s="1085"/>
      <c r="I55" s="1085"/>
      <c r="J55" s="1085"/>
      <c r="K55" s="136"/>
      <c r="L55" s="883">
        <f t="shared" si="131"/>
        <v>0</v>
      </c>
      <c r="M55" s="83"/>
      <c r="N55" s="70"/>
      <c r="O55" s="84">
        <f t="shared" si="132"/>
        <v>0</v>
      </c>
      <c r="P55" s="70"/>
      <c r="Q55" s="84">
        <f t="shared" si="133"/>
        <v>0</v>
      </c>
      <c r="R55" s="211"/>
      <c r="S55" s="84">
        <f t="shared" si="134"/>
        <v>0</v>
      </c>
      <c r="T55" s="70"/>
      <c r="U55" s="84">
        <f t="shared" si="135"/>
        <v>0</v>
      </c>
      <c r="V55" s="70"/>
      <c r="W55" s="84">
        <f t="shared" si="136"/>
        <v>0</v>
      </c>
      <c r="X55" s="43">
        <f t="shared" si="137"/>
        <v>0</v>
      </c>
      <c r="Y55" s="709"/>
      <c r="Z55" s="707">
        <f t="shared" si="138"/>
        <v>0</v>
      </c>
      <c r="AA55" s="709"/>
      <c r="AB55" s="707">
        <f t="shared" si="139"/>
        <v>0</v>
      </c>
      <c r="AC55" s="710"/>
      <c r="AD55" s="707">
        <f t="shared" si="140"/>
        <v>0</v>
      </c>
      <c r="AE55" s="709"/>
      <c r="AF55" s="707">
        <f t="shared" si="141"/>
        <v>0</v>
      </c>
      <c r="AG55" s="709"/>
      <c r="AH55" s="707">
        <f t="shared" si="142"/>
        <v>0</v>
      </c>
      <c r="AI55" s="708">
        <f t="shared" si="143"/>
        <v>0</v>
      </c>
      <c r="AJ55" s="902"/>
      <c r="AK55" s="900">
        <f t="shared" si="147"/>
        <v>0</v>
      </c>
      <c r="AL55" s="902"/>
      <c r="AM55" s="900">
        <f t="shared" si="148"/>
        <v>0</v>
      </c>
      <c r="AN55" s="903"/>
      <c r="AO55" s="900">
        <f t="shared" si="149"/>
        <v>0</v>
      </c>
      <c r="AP55" s="902"/>
      <c r="AQ55" s="900">
        <f t="shared" si="150"/>
        <v>0</v>
      </c>
      <c r="AR55" s="902"/>
      <c r="AS55" s="900">
        <f t="shared" si="151"/>
        <v>0</v>
      </c>
      <c r="AT55" s="901">
        <f t="shared" si="144"/>
        <v>0</v>
      </c>
      <c r="AU55" s="929"/>
      <c r="AV55" s="927">
        <f t="shared" si="152"/>
        <v>0</v>
      </c>
      <c r="AW55" s="929"/>
      <c r="AX55" s="927">
        <f t="shared" si="153"/>
        <v>0</v>
      </c>
      <c r="AY55" s="930"/>
      <c r="AZ55" s="927">
        <f t="shared" si="145"/>
        <v>0</v>
      </c>
      <c r="BA55" s="929"/>
      <c r="BB55" s="927">
        <f t="shared" si="154"/>
        <v>0</v>
      </c>
      <c r="BC55" s="929"/>
      <c r="BD55" s="927">
        <f t="shared" si="155"/>
        <v>0</v>
      </c>
      <c r="BE55" s="928">
        <f t="shared" si="146"/>
        <v>0</v>
      </c>
      <c r="BF55" s="195">
        <f t="shared" si="156"/>
        <v>0</v>
      </c>
      <c r="BG55" s="195">
        <f t="shared" si="157"/>
        <v>0</v>
      </c>
      <c r="BH55" s="195">
        <f t="shared" si="158"/>
        <v>0</v>
      </c>
      <c r="BI55" s="195">
        <f t="shared" si="159"/>
        <v>0</v>
      </c>
      <c r="BJ55" s="195">
        <f t="shared" si="160"/>
        <v>0</v>
      </c>
      <c r="BK55" s="91">
        <f t="shared" si="161"/>
        <v>0</v>
      </c>
    </row>
    <row r="56" spans="1:63" s="12" customFormat="1" ht="15" customHeight="1">
      <c r="A56" s="25"/>
      <c r="B56" s="25"/>
      <c r="C56" s="29"/>
      <c r="D56" s="213">
        <f t="shared" si="130"/>
        <v>0</v>
      </c>
      <c r="E56" s="1048" t="str">
        <f t="shared" si="130"/>
        <v>Select E-Class</v>
      </c>
      <c r="F56" s="1085"/>
      <c r="G56" s="1085"/>
      <c r="H56" s="1085"/>
      <c r="I56" s="1085"/>
      <c r="J56" s="1085"/>
      <c r="K56" s="136"/>
      <c r="L56" s="883">
        <f t="shared" si="131"/>
        <v>0</v>
      </c>
      <c r="M56" s="83"/>
      <c r="N56" s="70"/>
      <c r="O56" s="84">
        <f t="shared" si="132"/>
        <v>0</v>
      </c>
      <c r="P56" s="70"/>
      <c r="Q56" s="84">
        <f t="shared" si="133"/>
        <v>0</v>
      </c>
      <c r="R56" s="70"/>
      <c r="S56" s="84">
        <f t="shared" si="134"/>
        <v>0</v>
      </c>
      <c r="T56" s="70"/>
      <c r="U56" s="84">
        <f t="shared" si="135"/>
        <v>0</v>
      </c>
      <c r="V56" s="70"/>
      <c r="W56" s="84">
        <f t="shared" si="136"/>
        <v>0</v>
      </c>
      <c r="X56" s="43">
        <f t="shared" si="137"/>
        <v>0</v>
      </c>
      <c r="Y56" s="709"/>
      <c r="Z56" s="707">
        <f t="shared" si="138"/>
        <v>0</v>
      </c>
      <c r="AA56" s="709"/>
      <c r="AB56" s="707">
        <f t="shared" si="139"/>
        <v>0</v>
      </c>
      <c r="AC56" s="709"/>
      <c r="AD56" s="707">
        <f t="shared" si="140"/>
        <v>0</v>
      </c>
      <c r="AE56" s="709"/>
      <c r="AF56" s="707">
        <f t="shared" si="141"/>
        <v>0</v>
      </c>
      <c r="AG56" s="709"/>
      <c r="AH56" s="707">
        <f t="shared" si="142"/>
        <v>0</v>
      </c>
      <c r="AI56" s="708">
        <f t="shared" si="143"/>
        <v>0</v>
      </c>
      <c r="AJ56" s="902"/>
      <c r="AK56" s="900">
        <f t="shared" si="147"/>
        <v>0</v>
      </c>
      <c r="AL56" s="902"/>
      <c r="AM56" s="900">
        <f t="shared" si="148"/>
        <v>0</v>
      </c>
      <c r="AN56" s="902"/>
      <c r="AO56" s="900">
        <f t="shared" si="149"/>
        <v>0</v>
      </c>
      <c r="AP56" s="902"/>
      <c r="AQ56" s="900">
        <f t="shared" si="150"/>
        <v>0</v>
      </c>
      <c r="AR56" s="902"/>
      <c r="AS56" s="900">
        <f t="shared" si="151"/>
        <v>0</v>
      </c>
      <c r="AT56" s="901">
        <f t="shared" si="144"/>
        <v>0</v>
      </c>
      <c r="AU56" s="929"/>
      <c r="AV56" s="927">
        <f t="shared" si="152"/>
        <v>0</v>
      </c>
      <c r="AW56" s="929"/>
      <c r="AX56" s="927">
        <f t="shared" si="153"/>
        <v>0</v>
      </c>
      <c r="AY56" s="929"/>
      <c r="AZ56" s="927">
        <f t="shared" si="145"/>
        <v>0</v>
      </c>
      <c r="BA56" s="929"/>
      <c r="BB56" s="927">
        <f t="shared" si="154"/>
        <v>0</v>
      </c>
      <c r="BC56" s="929"/>
      <c r="BD56" s="927">
        <f t="shared" si="155"/>
        <v>0</v>
      </c>
      <c r="BE56" s="928">
        <f t="shared" si="146"/>
        <v>0</v>
      </c>
      <c r="BF56" s="195">
        <f t="shared" si="156"/>
        <v>0</v>
      </c>
      <c r="BG56" s="195">
        <f t="shared" si="157"/>
        <v>0</v>
      </c>
      <c r="BH56" s="195">
        <f t="shared" si="158"/>
        <v>0</v>
      </c>
      <c r="BI56" s="195">
        <f t="shared" si="159"/>
        <v>0</v>
      </c>
      <c r="BJ56" s="195">
        <f t="shared" si="160"/>
        <v>0</v>
      </c>
      <c r="BK56" s="91">
        <f t="shared" si="161"/>
        <v>0</v>
      </c>
    </row>
    <row r="57" spans="1:63" s="12" customFormat="1" ht="15" customHeight="1">
      <c r="A57" s="25"/>
      <c r="B57" s="25"/>
      <c r="C57" s="29"/>
      <c r="D57" s="213">
        <f t="shared" si="130"/>
        <v>0</v>
      </c>
      <c r="E57" s="1048" t="str">
        <f t="shared" si="130"/>
        <v>Select E-Class</v>
      </c>
      <c r="F57" s="1085"/>
      <c r="G57" s="1085"/>
      <c r="H57" s="1085"/>
      <c r="I57" s="1085"/>
      <c r="J57" s="1085"/>
      <c r="K57" s="136"/>
      <c r="L57" s="883">
        <f t="shared" si="131"/>
        <v>0</v>
      </c>
      <c r="M57" s="83"/>
      <c r="N57" s="70"/>
      <c r="O57" s="84">
        <f t="shared" si="132"/>
        <v>0</v>
      </c>
      <c r="P57" s="70"/>
      <c r="Q57" s="84">
        <f t="shared" si="133"/>
        <v>0</v>
      </c>
      <c r="R57" s="70"/>
      <c r="S57" s="84">
        <f t="shared" si="134"/>
        <v>0</v>
      </c>
      <c r="T57" s="70"/>
      <c r="U57" s="84">
        <f t="shared" si="135"/>
        <v>0</v>
      </c>
      <c r="V57" s="70"/>
      <c r="W57" s="84">
        <f t="shared" si="136"/>
        <v>0</v>
      </c>
      <c r="X57" s="43">
        <f t="shared" si="137"/>
        <v>0</v>
      </c>
      <c r="Y57" s="709"/>
      <c r="Z57" s="707">
        <f t="shared" si="138"/>
        <v>0</v>
      </c>
      <c r="AA57" s="709"/>
      <c r="AB57" s="707">
        <f t="shared" si="139"/>
        <v>0</v>
      </c>
      <c r="AC57" s="709"/>
      <c r="AD57" s="707">
        <f t="shared" si="140"/>
        <v>0</v>
      </c>
      <c r="AE57" s="709"/>
      <c r="AF57" s="707">
        <f t="shared" si="141"/>
        <v>0</v>
      </c>
      <c r="AG57" s="709"/>
      <c r="AH57" s="707">
        <f t="shared" si="142"/>
        <v>0</v>
      </c>
      <c r="AI57" s="708">
        <f t="shared" si="143"/>
        <v>0</v>
      </c>
      <c r="AJ57" s="902"/>
      <c r="AK57" s="900">
        <f t="shared" si="147"/>
        <v>0</v>
      </c>
      <c r="AL57" s="902"/>
      <c r="AM57" s="900">
        <f t="shared" si="148"/>
        <v>0</v>
      </c>
      <c r="AN57" s="902"/>
      <c r="AO57" s="900">
        <f t="shared" si="149"/>
        <v>0</v>
      </c>
      <c r="AP57" s="902"/>
      <c r="AQ57" s="900">
        <f t="shared" si="150"/>
        <v>0</v>
      </c>
      <c r="AR57" s="902"/>
      <c r="AS57" s="900">
        <f t="shared" si="151"/>
        <v>0</v>
      </c>
      <c r="AT57" s="901">
        <f t="shared" si="144"/>
        <v>0</v>
      </c>
      <c r="AU57" s="929"/>
      <c r="AV57" s="927">
        <f t="shared" si="152"/>
        <v>0</v>
      </c>
      <c r="AW57" s="929"/>
      <c r="AX57" s="927">
        <f t="shared" si="153"/>
        <v>0</v>
      </c>
      <c r="AY57" s="929"/>
      <c r="AZ57" s="927">
        <f t="shared" si="145"/>
        <v>0</v>
      </c>
      <c r="BA57" s="929"/>
      <c r="BB57" s="927">
        <f t="shared" si="154"/>
        <v>0</v>
      </c>
      <c r="BC57" s="929"/>
      <c r="BD57" s="927">
        <f t="shared" si="155"/>
        <v>0</v>
      </c>
      <c r="BE57" s="928">
        <f t="shared" si="146"/>
        <v>0</v>
      </c>
      <c r="BF57" s="195">
        <f t="shared" si="156"/>
        <v>0</v>
      </c>
      <c r="BG57" s="195">
        <f t="shared" si="157"/>
        <v>0</v>
      </c>
      <c r="BH57" s="195">
        <f t="shared" si="158"/>
        <v>0</v>
      </c>
      <c r="BI57" s="195">
        <f t="shared" si="159"/>
        <v>0</v>
      </c>
      <c r="BJ57" s="195">
        <f t="shared" si="160"/>
        <v>0</v>
      </c>
      <c r="BK57" s="91">
        <f t="shared" si="161"/>
        <v>0</v>
      </c>
    </row>
    <row r="58" spans="1:63" s="12" customFormat="1" ht="15" customHeight="1">
      <c r="A58" s="25"/>
      <c r="B58" s="25"/>
      <c r="C58" s="29"/>
      <c r="D58" s="213">
        <f t="shared" si="130"/>
        <v>0</v>
      </c>
      <c r="E58" s="1048" t="str">
        <f t="shared" si="130"/>
        <v>Select E-Class</v>
      </c>
      <c r="F58" s="1085"/>
      <c r="G58" s="1085"/>
      <c r="H58" s="1085"/>
      <c r="I58" s="1085"/>
      <c r="J58" s="1085"/>
      <c r="K58" s="136"/>
      <c r="L58" s="883">
        <f t="shared" si="131"/>
        <v>0</v>
      </c>
      <c r="M58" s="83"/>
      <c r="N58" s="70"/>
      <c r="O58" s="84">
        <f t="shared" si="132"/>
        <v>0</v>
      </c>
      <c r="P58" s="70"/>
      <c r="Q58" s="84">
        <f t="shared" si="133"/>
        <v>0</v>
      </c>
      <c r="R58" s="70"/>
      <c r="S58" s="84">
        <f t="shared" si="134"/>
        <v>0</v>
      </c>
      <c r="T58" s="70"/>
      <c r="U58" s="84">
        <f t="shared" si="135"/>
        <v>0</v>
      </c>
      <c r="V58" s="70"/>
      <c r="W58" s="84">
        <f t="shared" si="136"/>
        <v>0</v>
      </c>
      <c r="X58" s="43">
        <f t="shared" si="137"/>
        <v>0</v>
      </c>
      <c r="Y58" s="709"/>
      <c r="Z58" s="707">
        <f t="shared" si="138"/>
        <v>0</v>
      </c>
      <c r="AA58" s="709"/>
      <c r="AB58" s="707">
        <f t="shared" si="139"/>
        <v>0</v>
      </c>
      <c r="AC58" s="709"/>
      <c r="AD58" s="707">
        <f t="shared" si="140"/>
        <v>0</v>
      </c>
      <c r="AE58" s="709"/>
      <c r="AF58" s="707">
        <f t="shared" si="141"/>
        <v>0</v>
      </c>
      <c r="AG58" s="709"/>
      <c r="AH58" s="707">
        <f t="shared" si="142"/>
        <v>0</v>
      </c>
      <c r="AI58" s="708">
        <f t="shared" si="143"/>
        <v>0</v>
      </c>
      <c r="AJ58" s="902"/>
      <c r="AK58" s="900">
        <f t="shared" si="147"/>
        <v>0</v>
      </c>
      <c r="AL58" s="902"/>
      <c r="AM58" s="900">
        <f t="shared" si="148"/>
        <v>0</v>
      </c>
      <c r="AN58" s="902"/>
      <c r="AO58" s="900">
        <f t="shared" si="149"/>
        <v>0</v>
      </c>
      <c r="AP58" s="902"/>
      <c r="AQ58" s="900">
        <f t="shared" si="150"/>
        <v>0</v>
      </c>
      <c r="AR58" s="902"/>
      <c r="AS58" s="900">
        <f t="shared" si="151"/>
        <v>0</v>
      </c>
      <c r="AT58" s="901">
        <f t="shared" si="144"/>
        <v>0</v>
      </c>
      <c r="AU58" s="929"/>
      <c r="AV58" s="927">
        <f t="shared" si="152"/>
        <v>0</v>
      </c>
      <c r="AW58" s="929"/>
      <c r="AX58" s="927">
        <f t="shared" si="153"/>
        <v>0</v>
      </c>
      <c r="AY58" s="929"/>
      <c r="AZ58" s="927">
        <f t="shared" si="145"/>
        <v>0</v>
      </c>
      <c r="BA58" s="929"/>
      <c r="BB58" s="927">
        <f t="shared" si="154"/>
        <v>0</v>
      </c>
      <c r="BC58" s="929"/>
      <c r="BD58" s="927">
        <f t="shared" si="155"/>
        <v>0</v>
      </c>
      <c r="BE58" s="928">
        <f t="shared" si="146"/>
        <v>0</v>
      </c>
      <c r="BF58" s="195">
        <f t="shared" si="156"/>
        <v>0</v>
      </c>
      <c r="BG58" s="195">
        <f t="shared" si="157"/>
        <v>0</v>
      </c>
      <c r="BH58" s="195">
        <f t="shared" si="158"/>
        <v>0</v>
      </c>
      <c r="BI58" s="195">
        <f t="shared" si="159"/>
        <v>0</v>
      </c>
      <c r="BJ58" s="195">
        <f t="shared" si="160"/>
        <v>0</v>
      </c>
      <c r="BK58" s="91">
        <f t="shared" si="161"/>
        <v>0</v>
      </c>
    </row>
    <row r="59" spans="1:63" s="12" customFormat="1" ht="15" customHeight="1">
      <c r="A59" s="25"/>
      <c r="B59" s="25"/>
      <c r="C59" s="29"/>
      <c r="D59" s="213">
        <f t="shared" si="130"/>
        <v>0</v>
      </c>
      <c r="E59" s="1048" t="str">
        <f t="shared" si="130"/>
        <v>Select E-Class</v>
      </c>
      <c r="F59" s="1085"/>
      <c r="G59" s="1085"/>
      <c r="H59" s="1085"/>
      <c r="I59" s="1085"/>
      <c r="J59" s="1085"/>
      <c r="K59" s="136"/>
      <c r="L59" s="883">
        <f t="shared" si="131"/>
        <v>0</v>
      </c>
      <c r="M59" s="83"/>
      <c r="N59" s="70"/>
      <c r="O59" s="84">
        <f t="shared" si="132"/>
        <v>0</v>
      </c>
      <c r="P59" s="70"/>
      <c r="Q59" s="84">
        <f t="shared" si="133"/>
        <v>0</v>
      </c>
      <c r="R59" s="70"/>
      <c r="S59" s="84">
        <f t="shared" si="134"/>
        <v>0</v>
      </c>
      <c r="T59" s="70"/>
      <c r="U59" s="84">
        <f t="shared" si="135"/>
        <v>0</v>
      </c>
      <c r="V59" s="70"/>
      <c r="W59" s="84">
        <f t="shared" si="136"/>
        <v>0</v>
      </c>
      <c r="X59" s="43">
        <f t="shared" si="137"/>
        <v>0</v>
      </c>
      <c r="Y59" s="709"/>
      <c r="Z59" s="707">
        <f t="shared" si="138"/>
        <v>0</v>
      </c>
      <c r="AA59" s="709"/>
      <c r="AB59" s="707">
        <f t="shared" si="139"/>
        <v>0</v>
      </c>
      <c r="AC59" s="709"/>
      <c r="AD59" s="707">
        <f t="shared" si="140"/>
        <v>0</v>
      </c>
      <c r="AE59" s="709"/>
      <c r="AF59" s="707">
        <f t="shared" si="141"/>
        <v>0</v>
      </c>
      <c r="AG59" s="709"/>
      <c r="AH59" s="707">
        <f t="shared" si="142"/>
        <v>0</v>
      </c>
      <c r="AI59" s="708">
        <f t="shared" si="143"/>
        <v>0</v>
      </c>
      <c r="AJ59" s="902"/>
      <c r="AK59" s="900">
        <f t="shared" si="147"/>
        <v>0</v>
      </c>
      <c r="AL59" s="902"/>
      <c r="AM59" s="900">
        <f t="shared" si="148"/>
        <v>0</v>
      </c>
      <c r="AN59" s="902"/>
      <c r="AO59" s="900">
        <f t="shared" si="149"/>
        <v>0</v>
      </c>
      <c r="AP59" s="902"/>
      <c r="AQ59" s="900">
        <f t="shared" si="150"/>
        <v>0</v>
      </c>
      <c r="AR59" s="902"/>
      <c r="AS59" s="900">
        <f t="shared" si="151"/>
        <v>0</v>
      </c>
      <c r="AT59" s="901">
        <f t="shared" si="144"/>
        <v>0</v>
      </c>
      <c r="AU59" s="929"/>
      <c r="AV59" s="927">
        <f t="shared" si="152"/>
        <v>0</v>
      </c>
      <c r="AW59" s="929"/>
      <c r="AX59" s="927">
        <f t="shared" si="153"/>
        <v>0</v>
      </c>
      <c r="AY59" s="929"/>
      <c r="AZ59" s="927">
        <f t="shared" si="145"/>
        <v>0</v>
      </c>
      <c r="BA59" s="929"/>
      <c r="BB59" s="927">
        <f t="shared" si="154"/>
        <v>0</v>
      </c>
      <c r="BC59" s="929"/>
      <c r="BD59" s="927">
        <f t="shared" si="155"/>
        <v>0</v>
      </c>
      <c r="BE59" s="928">
        <f t="shared" si="146"/>
        <v>0</v>
      </c>
      <c r="BF59" s="195">
        <f t="shared" si="156"/>
        <v>0</v>
      </c>
      <c r="BG59" s="195">
        <f t="shared" si="157"/>
        <v>0</v>
      </c>
      <c r="BH59" s="195">
        <f t="shared" si="158"/>
        <v>0</v>
      </c>
      <c r="BI59" s="195">
        <f t="shared" si="159"/>
        <v>0</v>
      </c>
      <c r="BJ59" s="195">
        <f t="shared" si="160"/>
        <v>0</v>
      </c>
      <c r="BK59" s="91">
        <f t="shared" si="161"/>
        <v>0</v>
      </c>
    </row>
    <row r="60" spans="1:63" s="12" customFormat="1" ht="15" customHeight="1">
      <c r="A60" s="25"/>
      <c r="B60" s="25"/>
      <c r="C60" s="29" t="s">
        <v>760</v>
      </c>
      <c r="D60" s="40"/>
      <c r="E60" s="994"/>
      <c r="F60" s="994"/>
      <c r="G60" s="994"/>
      <c r="H60" s="994"/>
      <c r="I60" s="994"/>
      <c r="J60" s="948"/>
      <c r="K60" s="136"/>
      <c r="L60" s="884"/>
      <c r="M60" s="83"/>
      <c r="N60" s="206"/>
      <c r="O60" s="207"/>
      <c r="P60" s="209"/>
      <c r="Q60" s="207"/>
      <c r="R60" s="209"/>
      <c r="S60" s="207"/>
      <c r="T60" s="209"/>
      <c r="U60" s="207"/>
      <c r="V60" s="209"/>
      <c r="W60" s="207"/>
      <c r="X60" s="208"/>
      <c r="Y60" s="206"/>
      <c r="Z60" s="207"/>
      <c r="AA60" s="209"/>
      <c r="AB60" s="207"/>
      <c r="AC60" s="209"/>
      <c r="AD60" s="207"/>
      <c r="AE60" s="209"/>
      <c r="AF60" s="207"/>
      <c r="AG60" s="209"/>
      <c r="AH60" s="207"/>
      <c r="AI60" s="208"/>
      <c r="AJ60" s="206"/>
      <c r="AK60" s="207"/>
      <c r="AL60" s="209"/>
      <c r="AM60" s="207"/>
      <c r="AN60" s="209"/>
      <c r="AO60" s="207"/>
      <c r="AP60" s="209"/>
      <c r="AQ60" s="207"/>
      <c r="AR60" s="209"/>
      <c r="AS60" s="207"/>
      <c r="AT60" s="208"/>
      <c r="AU60" s="206"/>
      <c r="AV60" s="207"/>
      <c r="AW60" s="209"/>
      <c r="AX60" s="207"/>
      <c r="AY60" s="209"/>
      <c r="AZ60" s="207"/>
      <c r="BA60" s="209"/>
      <c r="BB60" s="207"/>
      <c r="BC60" s="209"/>
      <c r="BD60" s="207"/>
      <c r="BE60" s="208"/>
      <c r="BF60" s="195"/>
      <c r="BG60" s="195"/>
      <c r="BH60" s="195"/>
      <c r="BI60" s="195"/>
      <c r="BJ60" s="195"/>
      <c r="BK60" s="91"/>
    </row>
    <row r="61" spans="1:63" s="12" customFormat="1" ht="15" customHeight="1">
      <c r="A61" s="25"/>
      <c r="B61" s="25"/>
      <c r="C61" s="29"/>
      <c r="D61" s="213">
        <f t="shared" ref="D61:E66" si="162">D34</f>
        <v>0</v>
      </c>
      <c r="E61" s="1048" t="str">
        <f t="shared" si="162"/>
        <v>Select E-Class</v>
      </c>
      <c r="F61" s="1048"/>
      <c r="G61" s="1048"/>
      <c r="H61" s="1048"/>
      <c r="I61" s="1048"/>
      <c r="J61" s="1085"/>
      <c r="K61" s="136"/>
      <c r="L61" s="883">
        <f t="shared" ref="L61:L66" si="163">VLOOKUP(E61,Leave_Benefits,3,0)</f>
        <v>0</v>
      </c>
      <c r="M61" s="83"/>
      <c r="N61" s="70"/>
      <c r="O61" s="84">
        <f t="shared" ref="O61:O66" si="164">(O34)*$L61</f>
        <v>0</v>
      </c>
      <c r="P61" s="70"/>
      <c r="Q61" s="84">
        <f t="shared" ref="Q61:Q66" si="165">(Q34)*$L61</f>
        <v>0</v>
      </c>
      <c r="R61" s="70"/>
      <c r="S61" s="84">
        <f t="shared" ref="S61:S66" si="166">(S34)*$L61</f>
        <v>0</v>
      </c>
      <c r="T61" s="70"/>
      <c r="U61" s="84">
        <f t="shared" ref="U61:U66" si="167">(U34)*$L61</f>
        <v>0</v>
      </c>
      <c r="V61" s="70"/>
      <c r="W61" s="84">
        <f t="shared" ref="W61:W66" si="168">(W34)*$L61</f>
        <v>0</v>
      </c>
      <c r="X61" s="43">
        <f t="shared" ref="X61:X67" si="169">SUM(O61+Q61+S61+U61+W61)</f>
        <v>0</v>
      </c>
      <c r="Y61" s="709"/>
      <c r="Z61" s="707">
        <f t="shared" ref="Z61:Z66" si="170">(Z34)*$L61</f>
        <v>0</v>
      </c>
      <c r="AA61" s="709"/>
      <c r="AB61" s="707">
        <f t="shared" ref="AB61:AB66" si="171">(AB34)*$L61</f>
        <v>0</v>
      </c>
      <c r="AC61" s="709"/>
      <c r="AD61" s="707">
        <f t="shared" ref="AD61:AD66" si="172">(AD34)*$L61</f>
        <v>0</v>
      </c>
      <c r="AE61" s="709"/>
      <c r="AF61" s="707">
        <f t="shared" ref="AF61:AF66" si="173">(AF34)*$L61</f>
        <v>0</v>
      </c>
      <c r="AG61" s="709"/>
      <c r="AH61" s="707">
        <f t="shared" ref="AH61:AH66" si="174">(AH34)*$L61</f>
        <v>0</v>
      </c>
      <c r="AI61" s="708">
        <f t="shared" ref="AI61:AI67" si="175">SUM(Z61+AB61+AD61+AF61+AH61)</f>
        <v>0</v>
      </c>
      <c r="AJ61" s="902"/>
      <c r="AK61" s="900">
        <f t="shared" ref="AK61:AK66" si="176">(AK34)*$L61</f>
        <v>0</v>
      </c>
      <c r="AL61" s="902"/>
      <c r="AM61" s="900">
        <f t="shared" ref="AM61:AM66" si="177">(AM34)*$L61</f>
        <v>0</v>
      </c>
      <c r="AN61" s="902"/>
      <c r="AO61" s="900">
        <f t="shared" ref="AO61:AO66" si="178">(AO34)*$L61</f>
        <v>0</v>
      </c>
      <c r="AP61" s="902"/>
      <c r="AQ61" s="900">
        <f t="shared" ref="AQ61:AQ66" si="179">(AQ34)*$L61</f>
        <v>0</v>
      </c>
      <c r="AR61" s="902"/>
      <c r="AS61" s="900">
        <f t="shared" ref="AS61:AS66" si="180">(AS34)*$L61</f>
        <v>0</v>
      </c>
      <c r="AT61" s="901">
        <f t="shared" ref="AT61:AT67" si="181">SUM(AK61+AM61+AO61+AQ61+AS61)</f>
        <v>0</v>
      </c>
      <c r="AU61" s="929"/>
      <c r="AV61" s="927">
        <f t="shared" ref="AV61:AV66" si="182">(AV34)*$L61</f>
        <v>0</v>
      </c>
      <c r="AW61" s="929"/>
      <c r="AX61" s="927">
        <f t="shared" ref="AX61:AX66" si="183">(AX34)*$L61</f>
        <v>0</v>
      </c>
      <c r="AY61" s="929"/>
      <c r="AZ61" s="927">
        <f t="shared" ref="AZ61:AZ66" si="184">(AZ34)*$L61</f>
        <v>0</v>
      </c>
      <c r="BA61" s="929"/>
      <c r="BB61" s="927">
        <f t="shared" ref="BB61:BB66" si="185">(BB34)*$L61</f>
        <v>0</v>
      </c>
      <c r="BC61" s="929"/>
      <c r="BD61" s="927">
        <f t="shared" ref="BD61:BD66" si="186">(BD34)*$L61</f>
        <v>0</v>
      </c>
      <c r="BE61" s="928">
        <f t="shared" ref="BE61:BE67" si="187">SUM(AV61+AX61+AZ61+BB61+BD61)</f>
        <v>0</v>
      </c>
      <c r="BF61" s="195">
        <f>O61+Z61+AK61+AV61</f>
        <v>0</v>
      </c>
      <c r="BG61" s="195">
        <f>Q61+AB61+AM61+AX61</f>
        <v>0</v>
      </c>
      <c r="BH61" s="195">
        <f>S61+AD61+AO61+AZ61</f>
        <v>0</v>
      </c>
      <c r="BI61" s="195">
        <f>U61+AF61+AQ61+BB61</f>
        <v>0</v>
      </c>
      <c r="BJ61" s="195">
        <f>W61+AH61+AS61+BD61</f>
        <v>0</v>
      </c>
      <c r="BK61" s="91">
        <f>X61+AI61+AT61+BE61</f>
        <v>0</v>
      </c>
    </row>
    <row r="62" spans="1:63" s="12" customFormat="1" ht="15" customHeight="1">
      <c r="A62" s="25"/>
      <c r="B62" s="25"/>
      <c r="C62" s="29"/>
      <c r="D62" s="213">
        <f t="shared" si="162"/>
        <v>0</v>
      </c>
      <c r="E62" s="1043" t="str">
        <f t="shared" si="162"/>
        <v>Select E-Class</v>
      </c>
      <c r="F62" s="1043"/>
      <c r="G62" s="1043"/>
      <c r="H62" s="1043"/>
      <c r="I62" s="1043"/>
      <c r="J62" s="1085"/>
      <c r="K62" s="136"/>
      <c r="L62" s="883">
        <f t="shared" si="163"/>
        <v>0</v>
      </c>
      <c r="M62" s="83"/>
      <c r="N62" s="70"/>
      <c r="O62" s="84">
        <f t="shared" si="164"/>
        <v>0</v>
      </c>
      <c r="P62" s="70"/>
      <c r="Q62" s="84">
        <f t="shared" si="165"/>
        <v>0</v>
      </c>
      <c r="R62" s="70"/>
      <c r="S62" s="84">
        <f t="shared" si="166"/>
        <v>0</v>
      </c>
      <c r="T62" s="70"/>
      <c r="U62" s="84">
        <f t="shared" si="167"/>
        <v>0</v>
      </c>
      <c r="V62" s="70"/>
      <c r="W62" s="84">
        <f t="shared" si="168"/>
        <v>0</v>
      </c>
      <c r="X62" s="43">
        <f t="shared" si="169"/>
        <v>0</v>
      </c>
      <c r="Y62" s="709"/>
      <c r="Z62" s="707">
        <f t="shared" si="170"/>
        <v>0</v>
      </c>
      <c r="AA62" s="709"/>
      <c r="AB62" s="707">
        <f t="shared" si="171"/>
        <v>0</v>
      </c>
      <c r="AC62" s="709"/>
      <c r="AD62" s="707">
        <f t="shared" si="172"/>
        <v>0</v>
      </c>
      <c r="AE62" s="709"/>
      <c r="AF62" s="707">
        <f t="shared" si="173"/>
        <v>0</v>
      </c>
      <c r="AG62" s="709"/>
      <c r="AH62" s="707">
        <f t="shared" si="174"/>
        <v>0</v>
      </c>
      <c r="AI62" s="708">
        <f t="shared" si="175"/>
        <v>0</v>
      </c>
      <c r="AJ62" s="902"/>
      <c r="AK62" s="900">
        <f t="shared" si="176"/>
        <v>0</v>
      </c>
      <c r="AL62" s="902"/>
      <c r="AM62" s="900">
        <f t="shared" si="177"/>
        <v>0</v>
      </c>
      <c r="AN62" s="902"/>
      <c r="AO62" s="900">
        <f t="shared" si="178"/>
        <v>0</v>
      </c>
      <c r="AP62" s="902"/>
      <c r="AQ62" s="900">
        <f t="shared" si="179"/>
        <v>0</v>
      </c>
      <c r="AR62" s="902"/>
      <c r="AS62" s="900">
        <f t="shared" si="180"/>
        <v>0</v>
      </c>
      <c r="AT62" s="901">
        <f t="shared" si="181"/>
        <v>0</v>
      </c>
      <c r="AU62" s="929"/>
      <c r="AV62" s="927">
        <f t="shared" si="182"/>
        <v>0</v>
      </c>
      <c r="AW62" s="929"/>
      <c r="AX62" s="927">
        <f t="shared" si="183"/>
        <v>0</v>
      </c>
      <c r="AY62" s="929"/>
      <c r="AZ62" s="927">
        <f t="shared" si="184"/>
        <v>0</v>
      </c>
      <c r="BA62" s="929"/>
      <c r="BB62" s="927">
        <f t="shared" si="185"/>
        <v>0</v>
      </c>
      <c r="BC62" s="929"/>
      <c r="BD62" s="927">
        <f t="shared" si="186"/>
        <v>0</v>
      </c>
      <c r="BE62" s="928">
        <f t="shared" si="187"/>
        <v>0</v>
      </c>
      <c r="BF62" s="195">
        <f>O62+Z62+AK62+AV62</f>
        <v>0</v>
      </c>
      <c r="BG62" s="195">
        <f>Q62+AB62+AM62+AX62</f>
        <v>0</v>
      </c>
      <c r="BH62" s="195">
        <f>S62+AD62+AO62+AZ62</f>
        <v>0</v>
      </c>
      <c r="BI62" s="195">
        <f>U62+AF62+AQ62+BB62</f>
        <v>0</v>
      </c>
      <c r="BJ62" s="195">
        <f>W62+AH62+AS62+BD62</f>
        <v>0</v>
      </c>
      <c r="BK62" s="91">
        <f>X62+AI62+AT62+BE62</f>
        <v>0</v>
      </c>
    </row>
    <row r="63" spans="1:63" s="12" customFormat="1" ht="15" customHeight="1">
      <c r="A63" s="25"/>
      <c r="B63" s="25"/>
      <c r="C63" s="29"/>
      <c r="D63" s="213">
        <f t="shared" si="162"/>
        <v>0</v>
      </c>
      <c r="E63" s="1043" t="str">
        <f t="shared" si="162"/>
        <v>Select E-Class</v>
      </c>
      <c r="F63" s="1085"/>
      <c r="G63" s="1085"/>
      <c r="H63" s="1085"/>
      <c r="I63" s="1085"/>
      <c r="J63" s="1085"/>
      <c r="K63" s="136"/>
      <c r="L63" s="883">
        <f t="shared" si="163"/>
        <v>0</v>
      </c>
      <c r="M63" s="83"/>
      <c r="N63" s="70"/>
      <c r="O63" s="84">
        <f t="shared" si="164"/>
        <v>0</v>
      </c>
      <c r="P63" s="70"/>
      <c r="Q63" s="84">
        <f t="shared" si="165"/>
        <v>0</v>
      </c>
      <c r="R63" s="70"/>
      <c r="S63" s="84">
        <f t="shared" si="166"/>
        <v>0</v>
      </c>
      <c r="T63" s="70"/>
      <c r="U63" s="84">
        <f t="shared" si="167"/>
        <v>0</v>
      </c>
      <c r="V63" s="70"/>
      <c r="W63" s="84">
        <f t="shared" si="168"/>
        <v>0</v>
      </c>
      <c r="X63" s="43">
        <f t="shared" si="169"/>
        <v>0</v>
      </c>
      <c r="Y63" s="709"/>
      <c r="Z63" s="707">
        <f t="shared" si="170"/>
        <v>0</v>
      </c>
      <c r="AA63" s="709"/>
      <c r="AB63" s="707">
        <f t="shared" si="171"/>
        <v>0</v>
      </c>
      <c r="AC63" s="709"/>
      <c r="AD63" s="707">
        <f t="shared" si="172"/>
        <v>0</v>
      </c>
      <c r="AE63" s="709"/>
      <c r="AF63" s="707">
        <f t="shared" si="173"/>
        <v>0</v>
      </c>
      <c r="AG63" s="709"/>
      <c r="AH63" s="707">
        <f t="shared" si="174"/>
        <v>0</v>
      </c>
      <c r="AI63" s="708">
        <f t="shared" si="175"/>
        <v>0</v>
      </c>
      <c r="AJ63" s="902"/>
      <c r="AK63" s="900">
        <f t="shared" si="176"/>
        <v>0</v>
      </c>
      <c r="AL63" s="902"/>
      <c r="AM63" s="900">
        <f t="shared" si="177"/>
        <v>0</v>
      </c>
      <c r="AN63" s="902"/>
      <c r="AO63" s="900">
        <f t="shared" si="178"/>
        <v>0</v>
      </c>
      <c r="AP63" s="902"/>
      <c r="AQ63" s="900">
        <f t="shared" si="179"/>
        <v>0</v>
      </c>
      <c r="AR63" s="902"/>
      <c r="AS63" s="900">
        <f t="shared" si="180"/>
        <v>0</v>
      </c>
      <c r="AT63" s="901">
        <f t="shared" si="181"/>
        <v>0</v>
      </c>
      <c r="AU63" s="929"/>
      <c r="AV63" s="927">
        <f t="shared" si="182"/>
        <v>0</v>
      </c>
      <c r="AW63" s="929"/>
      <c r="AX63" s="927">
        <f t="shared" si="183"/>
        <v>0</v>
      </c>
      <c r="AY63" s="929"/>
      <c r="AZ63" s="927">
        <f t="shared" si="184"/>
        <v>0</v>
      </c>
      <c r="BA63" s="929"/>
      <c r="BB63" s="927">
        <f t="shared" si="185"/>
        <v>0</v>
      </c>
      <c r="BC63" s="929"/>
      <c r="BD63" s="927">
        <f t="shared" si="186"/>
        <v>0</v>
      </c>
      <c r="BE63" s="928">
        <f t="shared" si="187"/>
        <v>0</v>
      </c>
      <c r="BF63" s="195">
        <f t="shared" ref="BF63:BF68" si="188">O63+Z63+AK63+AV63</f>
        <v>0</v>
      </c>
      <c r="BG63" s="195">
        <f t="shared" ref="BG63:BG68" si="189">Q63+AB63+AM63+AX63</f>
        <v>0</v>
      </c>
      <c r="BH63" s="195">
        <f t="shared" ref="BH63:BH68" si="190">S63+AD63+AO63+AZ63</f>
        <v>0</v>
      </c>
      <c r="BI63" s="195">
        <f t="shared" ref="BI63:BI68" si="191">U63+AF63+AQ63+BB63</f>
        <v>0</v>
      </c>
      <c r="BJ63" s="195">
        <f t="shared" ref="BJ63:BJ68" si="192">W63+AH63+AS63+BD63</f>
        <v>0</v>
      </c>
      <c r="BK63" s="91">
        <f t="shared" ref="BK63:BK68" si="193">X63+AI63+AT63+BE63</f>
        <v>0</v>
      </c>
    </row>
    <row r="64" spans="1:63" s="12" customFormat="1" ht="15" customHeight="1">
      <c r="A64" s="25"/>
      <c r="B64" s="25"/>
      <c r="C64" s="29"/>
      <c r="D64" s="213">
        <f t="shared" si="162"/>
        <v>0</v>
      </c>
      <c r="E64" s="1043" t="str">
        <f t="shared" si="162"/>
        <v>Select E-Class</v>
      </c>
      <c r="F64" s="1085"/>
      <c r="G64" s="1085"/>
      <c r="H64" s="1085"/>
      <c r="I64" s="1085"/>
      <c r="J64" s="1085"/>
      <c r="K64" s="136"/>
      <c r="L64" s="883">
        <f t="shared" si="163"/>
        <v>0</v>
      </c>
      <c r="M64" s="83"/>
      <c r="N64" s="70"/>
      <c r="O64" s="84">
        <f t="shared" si="164"/>
        <v>0</v>
      </c>
      <c r="P64" s="70"/>
      <c r="Q64" s="84">
        <f t="shared" si="165"/>
        <v>0</v>
      </c>
      <c r="R64" s="70"/>
      <c r="S64" s="84">
        <f t="shared" si="166"/>
        <v>0</v>
      </c>
      <c r="T64" s="70"/>
      <c r="U64" s="84">
        <f t="shared" si="167"/>
        <v>0</v>
      </c>
      <c r="V64" s="70"/>
      <c r="W64" s="84">
        <f t="shared" si="168"/>
        <v>0</v>
      </c>
      <c r="X64" s="43">
        <f t="shared" si="169"/>
        <v>0</v>
      </c>
      <c r="Y64" s="709"/>
      <c r="Z64" s="707">
        <f t="shared" si="170"/>
        <v>0</v>
      </c>
      <c r="AA64" s="709"/>
      <c r="AB64" s="707">
        <f t="shared" si="171"/>
        <v>0</v>
      </c>
      <c r="AC64" s="709"/>
      <c r="AD64" s="707">
        <f t="shared" si="172"/>
        <v>0</v>
      </c>
      <c r="AE64" s="709"/>
      <c r="AF64" s="707">
        <f t="shared" si="173"/>
        <v>0</v>
      </c>
      <c r="AG64" s="709"/>
      <c r="AH64" s="707">
        <f t="shared" si="174"/>
        <v>0</v>
      </c>
      <c r="AI64" s="708">
        <f t="shared" si="175"/>
        <v>0</v>
      </c>
      <c r="AJ64" s="902"/>
      <c r="AK64" s="900">
        <f t="shared" si="176"/>
        <v>0</v>
      </c>
      <c r="AL64" s="902"/>
      <c r="AM64" s="900">
        <f t="shared" si="177"/>
        <v>0</v>
      </c>
      <c r="AN64" s="902"/>
      <c r="AO64" s="900">
        <f t="shared" si="178"/>
        <v>0</v>
      </c>
      <c r="AP64" s="902"/>
      <c r="AQ64" s="900">
        <f t="shared" si="179"/>
        <v>0</v>
      </c>
      <c r="AR64" s="902"/>
      <c r="AS64" s="900">
        <f t="shared" si="180"/>
        <v>0</v>
      </c>
      <c r="AT64" s="901">
        <f t="shared" si="181"/>
        <v>0</v>
      </c>
      <c r="AU64" s="929"/>
      <c r="AV64" s="927">
        <f t="shared" si="182"/>
        <v>0</v>
      </c>
      <c r="AW64" s="929"/>
      <c r="AX64" s="927">
        <f t="shared" si="183"/>
        <v>0</v>
      </c>
      <c r="AY64" s="929"/>
      <c r="AZ64" s="927">
        <f t="shared" si="184"/>
        <v>0</v>
      </c>
      <c r="BA64" s="929"/>
      <c r="BB64" s="927">
        <f t="shared" si="185"/>
        <v>0</v>
      </c>
      <c r="BC64" s="929"/>
      <c r="BD64" s="927">
        <f t="shared" si="186"/>
        <v>0</v>
      </c>
      <c r="BE64" s="928">
        <f t="shared" si="187"/>
        <v>0</v>
      </c>
      <c r="BF64" s="195">
        <f t="shared" si="188"/>
        <v>0</v>
      </c>
      <c r="BG64" s="195">
        <f t="shared" si="189"/>
        <v>0</v>
      </c>
      <c r="BH64" s="195">
        <f t="shared" si="190"/>
        <v>0</v>
      </c>
      <c r="BI64" s="195">
        <f t="shared" si="191"/>
        <v>0</v>
      </c>
      <c r="BJ64" s="195">
        <f t="shared" si="192"/>
        <v>0</v>
      </c>
      <c r="BK64" s="91">
        <f t="shared" si="193"/>
        <v>0</v>
      </c>
    </row>
    <row r="65" spans="1:65" s="12" customFormat="1" ht="15" customHeight="1">
      <c r="A65" s="25"/>
      <c r="B65" s="25"/>
      <c r="C65" s="29"/>
      <c r="D65" s="213">
        <f t="shared" si="162"/>
        <v>0</v>
      </c>
      <c r="E65" s="1043" t="str">
        <f t="shared" si="162"/>
        <v>Select E-Class</v>
      </c>
      <c r="F65" s="1085"/>
      <c r="G65" s="1085"/>
      <c r="H65" s="1085"/>
      <c r="I65" s="1085"/>
      <c r="J65" s="1085"/>
      <c r="K65" s="136"/>
      <c r="L65" s="883">
        <f t="shared" si="163"/>
        <v>0</v>
      </c>
      <c r="M65" s="83"/>
      <c r="N65" s="70"/>
      <c r="O65" s="84">
        <f t="shared" si="164"/>
        <v>0</v>
      </c>
      <c r="P65" s="70"/>
      <c r="Q65" s="84">
        <f t="shared" si="165"/>
        <v>0</v>
      </c>
      <c r="R65" s="70"/>
      <c r="S65" s="84">
        <f t="shared" si="166"/>
        <v>0</v>
      </c>
      <c r="T65" s="70"/>
      <c r="U65" s="84">
        <f t="shared" si="167"/>
        <v>0</v>
      </c>
      <c r="V65" s="70"/>
      <c r="W65" s="84">
        <f t="shared" si="168"/>
        <v>0</v>
      </c>
      <c r="X65" s="43">
        <f t="shared" si="169"/>
        <v>0</v>
      </c>
      <c r="Y65" s="709"/>
      <c r="Z65" s="707">
        <f t="shared" si="170"/>
        <v>0</v>
      </c>
      <c r="AA65" s="709"/>
      <c r="AB65" s="707">
        <f t="shared" si="171"/>
        <v>0</v>
      </c>
      <c r="AC65" s="709"/>
      <c r="AD65" s="707">
        <f t="shared" si="172"/>
        <v>0</v>
      </c>
      <c r="AE65" s="709"/>
      <c r="AF65" s="707">
        <f t="shared" si="173"/>
        <v>0</v>
      </c>
      <c r="AG65" s="709"/>
      <c r="AH65" s="707">
        <f t="shared" si="174"/>
        <v>0</v>
      </c>
      <c r="AI65" s="708">
        <f t="shared" si="175"/>
        <v>0</v>
      </c>
      <c r="AJ65" s="902"/>
      <c r="AK65" s="900">
        <f t="shared" si="176"/>
        <v>0</v>
      </c>
      <c r="AL65" s="902"/>
      <c r="AM65" s="900">
        <f t="shared" si="177"/>
        <v>0</v>
      </c>
      <c r="AN65" s="902"/>
      <c r="AO65" s="900">
        <f t="shared" si="178"/>
        <v>0</v>
      </c>
      <c r="AP65" s="902"/>
      <c r="AQ65" s="900">
        <f t="shared" si="179"/>
        <v>0</v>
      </c>
      <c r="AR65" s="902"/>
      <c r="AS65" s="900">
        <f t="shared" si="180"/>
        <v>0</v>
      </c>
      <c r="AT65" s="901">
        <f t="shared" si="181"/>
        <v>0</v>
      </c>
      <c r="AU65" s="929"/>
      <c r="AV65" s="927">
        <f t="shared" si="182"/>
        <v>0</v>
      </c>
      <c r="AW65" s="929"/>
      <c r="AX65" s="927">
        <f t="shared" si="183"/>
        <v>0</v>
      </c>
      <c r="AY65" s="929"/>
      <c r="AZ65" s="927">
        <f t="shared" si="184"/>
        <v>0</v>
      </c>
      <c r="BA65" s="929"/>
      <c r="BB65" s="927">
        <f t="shared" si="185"/>
        <v>0</v>
      </c>
      <c r="BC65" s="929"/>
      <c r="BD65" s="927">
        <f t="shared" si="186"/>
        <v>0</v>
      </c>
      <c r="BE65" s="928">
        <f t="shared" si="187"/>
        <v>0</v>
      </c>
      <c r="BF65" s="195">
        <f t="shared" si="188"/>
        <v>0</v>
      </c>
      <c r="BG65" s="195">
        <f t="shared" si="189"/>
        <v>0</v>
      </c>
      <c r="BH65" s="195">
        <f t="shared" si="190"/>
        <v>0</v>
      </c>
      <c r="BI65" s="195">
        <f t="shared" si="191"/>
        <v>0</v>
      </c>
      <c r="BJ65" s="195">
        <f t="shared" si="192"/>
        <v>0</v>
      </c>
      <c r="BK65" s="91">
        <f t="shared" si="193"/>
        <v>0</v>
      </c>
    </row>
    <row r="66" spans="1:65" s="12" customFormat="1" ht="15" customHeight="1">
      <c r="A66" s="25"/>
      <c r="B66" s="25"/>
      <c r="C66" s="29"/>
      <c r="D66" s="213">
        <f t="shared" si="162"/>
        <v>0</v>
      </c>
      <c r="E66" s="1043" t="str">
        <f t="shared" si="162"/>
        <v>Select E-Class</v>
      </c>
      <c r="F66" s="1085"/>
      <c r="G66" s="1085"/>
      <c r="H66" s="1085"/>
      <c r="I66" s="1085"/>
      <c r="J66" s="1085"/>
      <c r="K66" s="136"/>
      <c r="L66" s="883">
        <f t="shared" si="163"/>
        <v>0</v>
      </c>
      <c r="M66" s="83"/>
      <c r="N66" s="70"/>
      <c r="O66" s="84">
        <f t="shared" si="164"/>
        <v>0</v>
      </c>
      <c r="P66" s="70"/>
      <c r="Q66" s="84">
        <f t="shared" si="165"/>
        <v>0</v>
      </c>
      <c r="R66" s="70"/>
      <c r="S66" s="84">
        <f t="shared" si="166"/>
        <v>0</v>
      </c>
      <c r="T66" s="70"/>
      <c r="U66" s="84">
        <f t="shared" si="167"/>
        <v>0</v>
      </c>
      <c r="V66" s="70"/>
      <c r="W66" s="84">
        <f t="shared" si="168"/>
        <v>0</v>
      </c>
      <c r="X66" s="43">
        <f t="shared" si="169"/>
        <v>0</v>
      </c>
      <c r="Y66" s="709"/>
      <c r="Z66" s="707">
        <f t="shared" si="170"/>
        <v>0</v>
      </c>
      <c r="AA66" s="709"/>
      <c r="AB66" s="707">
        <f t="shared" si="171"/>
        <v>0</v>
      </c>
      <c r="AC66" s="709"/>
      <c r="AD66" s="707">
        <f t="shared" si="172"/>
        <v>0</v>
      </c>
      <c r="AE66" s="709"/>
      <c r="AF66" s="707">
        <f t="shared" si="173"/>
        <v>0</v>
      </c>
      <c r="AG66" s="709"/>
      <c r="AH66" s="707">
        <f t="shared" si="174"/>
        <v>0</v>
      </c>
      <c r="AI66" s="708">
        <f t="shared" si="175"/>
        <v>0</v>
      </c>
      <c r="AJ66" s="902"/>
      <c r="AK66" s="900">
        <f t="shared" si="176"/>
        <v>0</v>
      </c>
      <c r="AL66" s="902"/>
      <c r="AM66" s="900">
        <f t="shared" si="177"/>
        <v>0</v>
      </c>
      <c r="AN66" s="902"/>
      <c r="AO66" s="900">
        <f t="shared" si="178"/>
        <v>0</v>
      </c>
      <c r="AP66" s="902"/>
      <c r="AQ66" s="900">
        <f t="shared" si="179"/>
        <v>0</v>
      </c>
      <c r="AR66" s="902"/>
      <c r="AS66" s="900">
        <f t="shared" si="180"/>
        <v>0</v>
      </c>
      <c r="AT66" s="901">
        <f t="shared" si="181"/>
        <v>0</v>
      </c>
      <c r="AU66" s="929"/>
      <c r="AV66" s="927">
        <f t="shared" si="182"/>
        <v>0</v>
      </c>
      <c r="AW66" s="929"/>
      <c r="AX66" s="927">
        <f t="shared" si="183"/>
        <v>0</v>
      </c>
      <c r="AY66" s="929"/>
      <c r="AZ66" s="927">
        <f t="shared" si="184"/>
        <v>0</v>
      </c>
      <c r="BA66" s="929"/>
      <c r="BB66" s="927">
        <f t="shared" si="185"/>
        <v>0</v>
      </c>
      <c r="BC66" s="929"/>
      <c r="BD66" s="927">
        <f t="shared" si="186"/>
        <v>0</v>
      </c>
      <c r="BE66" s="928">
        <f t="shared" si="187"/>
        <v>0</v>
      </c>
      <c r="BF66" s="195">
        <f t="shared" si="188"/>
        <v>0</v>
      </c>
      <c r="BG66" s="195">
        <f t="shared" si="189"/>
        <v>0</v>
      </c>
      <c r="BH66" s="195">
        <f t="shared" si="190"/>
        <v>0</v>
      </c>
      <c r="BI66" s="195">
        <f t="shared" si="191"/>
        <v>0</v>
      </c>
      <c r="BJ66" s="195">
        <f t="shared" si="192"/>
        <v>0</v>
      </c>
      <c r="BK66" s="91">
        <f t="shared" si="193"/>
        <v>0</v>
      </c>
    </row>
    <row r="67" spans="1:65" s="12" customFormat="1" ht="15" customHeight="1">
      <c r="A67" s="25"/>
      <c r="B67" s="25"/>
      <c r="C67" s="29"/>
      <c r="D67" s="1041" t="s">
        <v>21</v>
      </c>
      <c r="E67" s="1041"/>
      <c r="F67" s="1041"/>
      <c r="G67" s="1041"/>
      <c r="H67" s="1041"/>
      <c r="I67" s="1041"/>
      <c r="J67" s="1086"/>
      <c r="K67" s="1086"/>
      <c r="L67" s="1086"/>
      <c r="M67" s="14"/>
      <c r="N67" s="70"/>
      <c r="O67" s="84">
        <v>0</v>
      </c>
      <c r="P67" s="70"/>
      <c r="Q67" s="84">
        <v>0</v>
      </c>
      <c r="R67" s="70"/>
      <c r="S67" s="84">
        <v>0</v>
      </c>
      <c r="T67" s="70"/>
      <c r="U67" s="84">
        <v>0</v>
      </c>
      <c r="V67" s="70"/>
      <c r="W67" s="84">
        <v>0</v>
      </c>
      <c r="X67" s="43">
        <f t="shared" si="169"/>
        <v>0</v>
      </c>
      <c r="Y67" s="709"/>
      <c r="Z67" s="707">
        <v>0</v>
      </c>
      <c r="AA67" s="709"/>
      <c r="AB67" s="707">
        <v>0</v>
      </c>
      <c r="AC67" s="709"/>
      <c r="AD67" s="707">
        <v>0</v>
      </c>
      <c r="AE67" s="709"/>
      <c r="AF67" s="707">
        <v>0</v>
      </c>
      <c r="AG67" s="709"/>
      <c r="AH67" s="707">
        <v>0</v>
      </c>
      <c r="AI67" s="708">
        <f t="shared" si="175"/>
        <v>0</v>
      </c>
      <c r="AJ67" s="902"/>
      <c r="AK67" s="900">
        <v>0</v>
      </c>
      <c r="AL67" s="902"/>
      <c r="AM67" s="900">
        <v>0</v>
      </c>
      <c r="AN67" s="902"/>
      <c r="AO67" s="900">
        <v>0</v>
      </c>
      <c r="AP67" s="902"/>
      <c r="AQ67" s="900">
        <v>0</v>
      </c>
      <c r="AR67" s="902"/>
      <c r="AS67" s="900">
        <v>0</v>
      </c>
      <c r="AT67" s="901">
        <f t="shared" si="181"/>
        <v>0</v>
      </c>
      <c r="AU67" s="929"/>
      <c r="AV67" s="927">
        <v>0</v>
      </c>
      <c r="AW67" s="929"/>
      <c r="AX67" s="927">
        <v>0</v>
      </c>
      <c r="AY67" s="929"/>
      <c r="AZ67" s="927">
        <v>0</v>
      </c>
      <c r="BA67" s="929"/>
      <c r="BB67" s="927">
        <v>0</v>
      </c>
      <c r="BC67" s="929"/>
      <c r="BD67" s="927">
        <v>0</v>
      </c>
      <c r="BE67" s="928">
        <f t="shared" si="187"/>
        <v>0</v>
      </c>
      <c r="BF67" s="195">
        <f t="shared" si="188"/>
        <v>0</v>
      </c>
      <c r="BG67" s="195">
        <f t="shared" si="189"/>
        <v>0</v>
      </c>
      <c r="BH67" s="195">
        <f t="shared" si="190"/>
        <v>0</v>
      </c>
      <c r="BI67" s="195">
        <f t="shared" si="191"/>
        <v>0</v>
      </c>
      <c r="BJ67" s="195">
        <f t="shared" si="192"/>
        <v>0</v>
      </c>
      <c r="BK67" s="91">
        <f t="shared" si="193"/>
        <v>0</v>
      </c>
    </row>
    <row r="68" spans="1:65" s="12" customFormat="1" ht="15" customHeight="1">
      <c r="A68" s="25"/>
      <c r="B68" s="25"/>
      <c r="C68" s="29"/>
      <c r="D68" s="181"/>
      <c r="E68" s="948"/>
      <c r="F68" s="948"/>
      <c r="G68" s="948"/>
      <c r="H68" s="948"/>
      <c r="I68" s="1005"/>
      <c r="J68" s="1052" t="s">
        <v>200</v>
      </c>
      <c r="K68" s="1053"/>
      <c r="L68" s="1053"/>
      <c r="M68" s="1054"/>
      <c r="N68" s="734"/>
      <c r="O68" s="731">
        <f>SUM(O52:O67)</f>
        <v>0</v>
      </c>
      <c r="P68" s="734"/>
      <c r="Q68" s="731">
        <f>SUM(Q52:Q67)</f>
        <v>0</v>
      </c>
      <c r="R68" s="734"/>
      <c r="S68" s="731">
        <f>SUM(S52:S67)</f>
        <v>0</v>
      </c>
      <c r="T68" s="734"/>
      <c r="U68" s="731">
        <f>SUM(U52:U67)</f>
        <v>0</v>
      </c>
      <c r="V68" s="734"/>
      <c r="W68" s="731">
        <f>SUM(W52:W67)</f>
        <v>0</v>
      </c>
      <c r="X68" s="286">
        <f>SUM(X52:X67)</f>
        <v>0</v>
      </c>
      <c r="Y68" s="734"/>
      <c r="Z68" s="731">
        <f>SUM(Z52:Z67)</f>
        <v>0</v>
      </c>
      <c r="AA68" s="734"/>
      <c r="AB68" s="731">
        <f>SUM(AB52:AB67)</f>
        <v>0</v>
      </c>
      <c r="AC68" s="734"/>
      <c r="AD68" s="731">
        <f>SUM(AD52:AD67)</f>
        <v>0</v>
      </c>
      <c r="AE68" s="734"/>
      <c r="AF68" s="731">
        <f>SUM(AF52:AF67)</f>
        <v>0</v>
      </c>
      <c r="AG68" s="734"/>
      <c r="AH68" s="731">
        <f>SUM(AH52:AH67)</f>
        <v>0</v>
      </c>
      <c r="AI68" s="286">
        <f>SUM(AI52:AI67)</f>
        <v>0</v>
      </c>
      <c r="AJ68" s="734"/>
      <c r="AK68" s="731">
        <f>SUM(AK52:AK67)</f>
        <v>0</v>
      </c>
      <c r="AL68" s="734"/>
      <c r="AM68" s="731">
        <f>SUM(AM52:AM67)</f>
        <v>0</v>
      </c>
      <c r="AN68" s="734"/>
      <c r="AO68" s="731">
        <f>SUM(AO52:AO67)</f>
        <v>0</v>
      </c>
      <c r="AP68" s="734"/>
      <c r="AQ68" s="731">
        <f>SUM(AQ52:AQ67)</f>
        <v>0</v>
      </c>
      <c r="AR68" s="734"/>
      <c r="AS68" s="731">
        <f>SUM(AS52:AS67)</f>
        <v>0</v>
      </c>
      <c r="AT68" s="286">
        <f>SUM(AT52:AT67)</f>
        <v>0</v>
      </c>
      <c r="AU68" s="734"/>
      <c r="AV68" s="731">
        <f>SUM(AV52:AV67)</f>
        <v>0</v>
      </c>
      <c r="AW68" s="734"/>
      <c r="AX68" s="731">
        <f>SUM(AX52:AX67)</f>
        <v>0</v>
      </c>
      <c r="AY68" s="734"/>
      <c r="AZ68" s="731">
        <f>SUM(AZ52:AZ67)</f>
        <v>0</v>
      </c>
      <c r="BA68" s="734"/>
      <c r="BB68" s="731">
        <f>SUM(BB52:BB67)</f>
        <v>0</v>
      </c>
      <c r="BC68" s="734"/>
      <c r="BD68" s="731">
        <f>SUM(BD52:BD67)</f>
        <v>0</v>
      </c>
      <c r="BE68" s="286">
        <f>SUM(BE52:BE67)</f>
        <v>0</v>
      </c>
      <c r="BF68" s="915">
        <f t="shared" si="188"/>
        <v>0</v>
      </c>
      <c r="BG68" s="832">
        <f t="shared" si="189"/>
        <v>0</v>
      </c>
      <c r="BH68" s="832">
        <f t="shared" si="190"/>
        <v>0</v>
      </c>
      <c r="BI68" s="832">
        <f t="shared" si="191"/>
        <v>0</v>
      </c>
      <c r="BJ68" s="832">
        <f t="shared" si="192"/>
        <v>0</v>
      </c>
      <c r="BK68" s="833">
        <f t="shared" si="193"/>
        <v>0</v>
      </c>
      <c r="BM68" s="39"/>
    </row>
    <row r="69" spans="1:65" s="12" customFormat="1" ht="15" customHeight="1">
      <c r="A69" s="25"/>
      <c r="B69" s="25"/>
      <c r="C69" s="29"/>
      <c r="D69" s="284"/>
      <c r="E69" s="1022"/>
      <c r="F69" s="1022"/>
      <c r="G69" s="1022"/>
      <c r="H69" s="1022"/>
      <c r="I69" s="1022"/>
      <c r="J69" s="1022"/>
      <c r="K69" s="1022"/>
      <c r="L69" s="1022"/>
      <c r="M69" s="1023"/>
      <c r="N69" s="255"/>
      <c r="O69" s="81"/>
      <c r="P69" s="255"/>
      <c r="Q69" s="81"/>
      <c r="R69" s="255"/>
      <c r="S69" s="81"/>
      <c r="T69" s="255"/>
      <c r="U69" s="81"/>
      <c r="V69" s="255"/>
      <c r="W69" s="81"/>
      <c r="X69" s="62"/>
      <c r="Y69" s="255"/>
      <c r="Z69" s="81"/>
      <c r="AA69" s="255"/>
      <c r="AB69" s="81"/>
      <c r="AC69" s="255"/>
      <c r="AD69" s="81"/>
      <c r="AE69" s="255"/>
      <c r="AF69" s="81"/>
      <c r="AG69" s="255"/>
      <c r="AH69" s="81"/>
      <c r="AI69" s="62"/>
      <c r="AJ69" s="255"/>
      <c r="AK69" s="81"/>
      <c r="AL69" s="255"/>
      <c r="AM69" s="81"/>
      <c r="AN69" s="255"/>
      <c r="AO69" s="81"/>
      <c r="AP69" s="255"/>
      <c r="AQ69" s="81"/>
      <c r="AR69" s="255"/>
      <c r="AS69" s="81"/>
      <c r="AT69" s="62"/>
      <c r="AU69" s="255"/>
      <c r="AV69" s="81"/>
      <c r="AW69" s="255"/>
      <c r="AX69" s="81"/>
      <c r="AY69" s="255"/>
      <c r="AZ69" s="81"/>
      <c r="BA69" s="255"/>
      <c r="BB69" s="81"/>
      <c r="BC69" s="255"/>
      <c r="BD69" s="81"/>
      <c r="BE69" s="62"/>
      <c r="BF69" s="195"/>
      <c r="BG69" s="195"/>
      <c r="BH69" s="195"/>
      <c r="BI69" s="195"/>
      <c r="BJ69" s="195"/>
      <c r="BK69" s="91"/>
    </row>
    <row r="70" spans="1:65" s="12" customFormat="1" ht="15" customHeight="1">
      <c r="A70" s="25"/>
      <c r="B70" s="25"/>
      <c r="C70" s="700"/>
      <c r="D70" s="701"/>
      <c r="E70" s="701"/>
      <c r="F70" s="701"/>
      <c r="G70" s="701"/>
      <c r="H70" s="701"/>
      <c r="I70" s="701"/>
      <c r="J70" s="701"/>
      <c r="K70" s="701"/>
      <c r="L70" s="701"/>
      <c r="M70" s="698" t="s">
        <v>204</v>
      </c>
      <c r="N70" s="966">
        <f>ROUNDUP(SUM(O50, O68),0)</f>
        <v>0</v>
      </c>
      <c r="O70" s="967"/>
      <c r="P70" s="966">
        <f>ROUNDUP(SUM(Q50,Q68),0)</f>
        <v>0</v>
      </c>
      <c r="Q70" s="967"/>
      <c r="R70" s="966">
        <f>ROUNDUP(SUM(S50,S68),0)</f>
        <v>0</v>
      </c>
      <c r="S70" s="967"/>
      <c r="T70" s="966">
        <f>ROUNDUP(SUM(U50, U68),0)</f>
        <v>0</v>
      </c>
      <c r="U70" s="967"/>
      <c r="V70" s="966">
        <f>ROUNDUP(SUM(W50, W68),0)</f>
        <v>0</v>
      </c>
      <c r="W70" s="967"/>
      <c r="X70" s="699">
        <f>ROUNDUP(SUM(X50, X68),0)</f>
        <v>0</v>
      </c>
      <c r="Y70" s="966">
        <f>ROUNDUP(SUM(Z50, Z68),0)</f>
        <v>0</v>
      </c>
      <c r="Z70" s="967"/>
      <c r="AA70" s="966">
        <f>ROUNDUP(SUM(AB50,AB68),0)</f>
        <v>0</v>
      </c>
      <c r="AB70" s="967"/>
      <c r="AC70" s="966">
        <f>ROUNDUP(SUM(AD50,AD68),0)</f>
        <v>0</v>
      </c>
      <c r="AD70" s="967"/>
      <c r="AE70" s="966">
        <f>ROUNDUP(SUM(AF50, AF68),0)</f>
        <v>0</v>
      </c>
      <c r="AF70" s="967"/>
      <c r="AG70" s="966">
        <f>ROUNDUP(SUM(AH50, AH68),0)</f>
        <v>0</v>
      </c>
      <c r="AH70" s="967"/>
      <c r="AI70" s="699">
        <f>ROUNDUP(SUM(AI50, AI68),0)</f>
        <v>0</v>
      </c>
      <c r="AJ70" s="966">
        <f>ROUNDUP(SUM(AK50, AK68),0)</f>
        <v>0</v>
      </c>
      <c r="AK70" s="967"/>
      <c r="AL70" s="966">
        <f>ROUNDUP(SUM(AM50,AM68),0)</f>
        <v>0</v>
      </c>
      <c r="AM70" s="967"/>
      <c r="AN70" s="966">
        <f>ROUNDUP(SUM(AO50,AO68),0)</f>
        <v>0</v>
      </c>
      <c r="AO70" s="967"/>
      <c r="AP70" s="966">
        <f>ROUNDUP(SUM(AQ50, AQ68),0)</f>
        <v>0</v>
      </c>
      <c r="AQ70" s="967"/>
      <c r="AR70" s="966">
        <f>ROUNDUP(SUM(AS50, AS68),0)</f>
        <v>0</v>
      </c>
      <c r="AS70" s="967"/>
      <c r="AT70" s="699">
        <f>ROUNDUP(SUM(AT50, AT68),0)</f>
        <v>0</v>
      </c>
      <c r="AU70" s="966">
        <f>ROUNDUP(SUM(AV50, AV68),0)</f>
        <v>0</v>
      </c>
      <c r="AV70" s="967"/>
      <c r="AW70" s="966">
        <f>ROUNDUP(SUM(AX50,AX68),0)</f>
        <v>0</v>
      </c>
      <c r="AX70" s="967"/>
      <c r="AY70" s="966">
        <f>ROUNDUP(SUM(AZ50,AZ68),0)</f>
        <v>0</v>
      </c>
      <c r="AZ70" s="967"/>
      <c r="BA70" s="966">
        <f>ROUNDUP(SUM(BB50, BB68),0)</f>
        <v>0</v>
      </c>
      <c r="BB70" s="967"/>
      <c r="BC70" s="966">
        <f>ROUNDUP(SUM(BD50, BD68),0)</f>
        <v>0</v>
      </c>
      <c r="BD70" s="967"/>
      <c r="BE70" s="699">
        <f>ROUNDUP(SUM(BE50, BE68),0)</f>
        <v>0</v>
      </c>
      <c r="BF70" s="844">
        <f>N70+Y70+AJ70+AU70</f>
        <v>0</v>
      </c>
      <c r="BG70" s="844">
        <f>P70+AA70+AL70+AW70</f>
        <v>0</v>
      </c>
      <c r="BH70" s="844">
        <f>R70+AC70+AN70+AY70</f>
        <v>0</v>
      </c>
      <c r="BI70" s="844">
        <f>T70+AE70+AP70+BA70</f>
        <v>0</v>
      </c>
      <c r="BJ70" s="844">
        <f>V70+AG70+AR70+BC70</f>
        <v>0</v>
      </c>
      <c r="BK70" s="845">
        <f>X70+AI70+AT70+BE70</f>
        <v>0</v>
      </c>
    </row>
    <row r="71" spans="1:65" s="12" customFormat="1" ht="15" customHeight="1">
      <c r="A71" s="25"/>
      <c r="B71" s="25"/>
      <c r="C71" s="1165"/>
      <c r="D71" s="991"/>
      <c r="E71" s="991"/>
      <c r="F71" s="991"/>
      <c r="G71" s="991"/>
      <c r="H71" s="991"/>
      <c r="I71" s="991"/>
      <c r="J71" s="991"/>
      <c r="K71" s="991"/>
      <c r="L71" s="991"/>
      <c r="M71" s="959"/>
      <c r="N71" s="28"/>
      <c r="O71" s="68"/>
      <c r="P71" s="28"/>
      <c r="Q71" s="68"/>
      <c r="R71" s="28"/>
      <c r="S71" s="68"/>
      <c r="T71" s="28"/>
      <c r="U71" s="68"/>
      <c r="V71" s="28"/>
      <c r="W71" s="68"/>
      <c r="X71" s="48"/>
      <c r="Y71" s="28"/>
      <c r="Z71" s="68"/>
      <c r="AA71" s="28"/>
      <c r="AB71" s="68"/>
      <c r="AC71" s="28"/>
      <c r="AD71" s="68"/>
      <c r="AE71" s="28"/>
      <c r="AF71" s="68"/>
      <c r="AG71" s="28"/>
      <c r="AH71" s="68"/>
      <c r="AI71" s="48"/>
      <c r="AJ71" s="28"/>
      <c r="AK71" s="68"/>
      <c r="AL71" s="28"/>
      <c r="AM71" s="68"/>
      <c r="AN71" s="28"/>
      <c r="AO71" s="68"/>
      <c r="AP71" s="28"/>
      <c r="AQ71" s="68"/>
      <c r="AR71" s="28"/>
      <c r="AS71" s="68"/>
      <c r="AT71" s="48"/>
      <c r="AU71" s="28"/>
      <c r="AV71" s="68"/>
      <c r="AW71" s="28"/>
      <c r="AX71" s="68"/>
      <c r="AY71" s="28"/>
      <c r="AZ71" s="68"/>
      <c r="BA71" s="28"/>
      <c r="BB71" s="68"/>
      <c r="BC71" s="28"/>
      <c r="BD71" s="68"/>
      <c r="BE71" s="48"/>
      <c r="BF71" s="195"/>
      <c r="BG71" s="195"/>
      <c r="BH71" s="195"/>
      <c r="BI71" s="195"/>
      <c r="BJ71" s="195"/>
      <c r="BK71" s="91"/>
    </row>
    <row r="72" spans="1:65" s="12" customFormat="1" ht="15" customHeight="1">
      <c r="A72" s="25"/>
      <c r="B72" s="25"/>
      <c r="C72" s="74"/>
      <c r="D72" s="75"/>
      <c r="E72" s="75"/>
      <c r="F72" s="75"/>
      <c r="G72" s="75"/>
      <c r="H72" s="75"/>
      <c r="I72" s="75"/>
      <c r="J72" s="75"/>
      <c r="K72" s="75"/>
      <c r="L72" s="75"/>
      <c r="M72" s="65" t="s">
        <v>205</v>
      </c>
      <c r="N72" s="958">
        <f>ROUNDUP(SUM(N42,N70),0)</f>
        <v>0</v>
      </c>
      <c r="O72" s="959"/>
      <c r="P72" s="958">
        <f>ROUNDUP(SUM(P42,P70),0)</f>
        <v>0</v>
      </c>
      <c r="Q72" s="959"/>
      <c r="R72" s="958">
        <f>ROUNDUP(SUM(R42,R70),0)</f>
        <v>0</v>
      </c>
      <c r="S72" s="959"/>
      <c r="T72" s="958">
        <f>ROUNDUP(SUM(T42,T70),0)</f>
        <v>0</v>
      </c>
      <c r="U72" s="959"/>
      <c r="V72" s="958">
        <f>ROUNDUP(SUM(V42,V70),0)</f>
        <v>0</v>
      </c>
      <c r="W72" s="959"/>
      <c r="X72" s="176">
        <f>ROUNDUP(SUM(X42,X70),0)</f>
        <v>0</v>
      </c>
      <c r="Y72" s="958">
        <f>ROUNDUP(SUM(Y42,Y70),0)</f>
        <v>0</v>
      </c>
      <c r="Z72" s="959"/>
      <c r="AA72" s="958">
        <f>ROUNDUP(SUM(AA42,AA70),0)</f>
        <v>0</v>
      </c>
      <c r="AB72" s="959"/>
      <c r="AC72" s="958">
        <f>ROUNDUP(SUM(AC42,AC70),0)</f>
        <v>0</v>
      </c>
      <c r="AD72" s="959"/>
      <c r="AE72" s="958">
        <f>ROUNDUP(SUM(AE42,AE70),0)</f>
        <v>0</v>
      </c>
      <c r="AF72" s="959"/>
      <c r="AG72" s="958">
        <f>ROUNDUP(SUM(AG42,AG70),0)</f>
        <v>0</v>
      </c>
      <c r="AH72" s="959"/>
      <c r="AI72" s="176">
        <f>ROUNDUP(SUM(AI42,AI70),0)</f>
        <v>0</v>
      </c>
      <c r="AJ72" s="958">
        <f>ROUNDUP(SUM(AJ42,AJ70),0)</f>
        <v>0</v>
      </c>
      <c r="AK72" s="959"/>
      <c r="AL72" s="958">
        <f>ROUNDUP(SUM(AL42,AL70),0)</f>
        <v>0</v>
      </c>
      <c r="AM72" s="959"/>
      <c r="AN72" s="958">
        <f>ROUNDUP(SUM(AN42,AN70),0)</f>
        <v>0</v>
      </c>
      <c r="AO72" s="959"/>
      <c r="AP72" s="958">
        <f>ROUNDUP(SUM(AP42,AP70),0)</f>
        <v>0</v>
      </c>
      <c r="AQ72" s="959"/>
      <c r="AR72" s="958">
        <f>ROUNDUP(SUM(AR42,AR70),0)</f>
        <v>0</v>
      </c>
      <c r="AS72" s="959"/>
      <c r="AT72" s="176">
        <f>ROUNDUP(SUM(AT42,AT70),0)</f>
        <v>0</v>
      </c>
      <c r="AU72" s="958">
        <f>ROUNDUP(SUM(AU42,AU70),0)</f>
        <v>0</v>
      </c>
      <c r="AV72" s="959"/>
      <c r="AW72" s="958">
        <f>ROUNDUP(SUM(AW42,AW70),0)</f>
        <v>0</v>
      </c>
      <c r="AX72" s="959"/>
      <c r="AY72" s="958">
        <f>ROUNDUP(SUM(AY42,AY70),0)</f>
        <v>0</v>
      </c>
      <c r="AZ72" s="959"/>
      <c r="BA72" s="958">
        <f>ROUNDUP(SUM(BA42,BA70),0)</f>
        <v>0</v>
      </c>
      <c r="BB72" s="959"/>
      <c r="BC72" s="958">
        <f>ROUNDUP(SUM(BC42,BC70),0)</f>
        <v>0</v>
      </c>
      <c r="BD72" s="959"/>
      <c r="BE72" s="176">
        <f>ROUNDUP(SUM(BE42,BE70),0)</f>
        <v>0</v>
      </c>
      <c r="BF72" s="842">
        <f>N72+Y72+AJ72+AU72</f>
        <v>0</v>
      </c>
      <c r="BG72" s="842">
        <f>P72+AA72+AL72+AW72</f>
        <v>0</v>
      </c>
      <c r="BH72" s="842">
        <f>R72+AC72+AN72+AY72</f>
        <v>0</v>
      </c>
      <c r="BI72" s="842">
        <f>T72+AE72+AP72+BB73</f>
        <v>0</v>
      </c>
      <c r="BJ72" s="842">
        <f>V72+AG72+AR72+BC72</f>
        <v>0</v>
      </c>
      <c r="BK72" s="843">
        <f>X72+AI72+AT72+BE72</f>
        <v>0</v>
      </c>
    </row>
    <row r="73" spans="1:65" s="76" customFormat="1" ht="26.25" customHeight="1">
      <c r="A73" s="141">
        <v>2000</v>
      </c>
      <c r="B73" s="141"/>
      <c r="C73" s="170" t="s">
        <v>599</v>
      </c>
      <c r="D73" s="171"/>
      <c r="E73" s="982" t="s">
        <v>323</v>
      </c>
      <c r="F73" s="982"/>
      <c r="G73" s="982"/>
      <c r="H73" s="982"/>
      <c r="I73" s="982"/>
      <c r="J73" s="171"/>
      <c r="K73" s="171"/>
      <c r="L73" s="171"/>
      <c r="M73" s="172"/>
      <c r="N73" s="77"/>
      <c r="O73" s="61"/>
      <c r="P73" s="77"/>
      <c r="Q73" s="61"/>
      <c r="R73" s="77"/>
      <c r="S73" s="61"/>
      <c r="T73" s="77"/>
      <c r="U73" s="61"/>
      <c r="V73" s="77"/>
      <c r="W73" s="61"/>
      <c r="X73" s="62"/>
      <c r="Y73" s="77"/>
      <c r="Z73" s="61"/>
      <c r="AA73" s="77"/>
      <c r="AB73" s="61"/>
      <c r="AC73" s="77"/>
      <c r="AD73" s="61"/>
      <c r="AE73" s="77"/>
      <c r="AF73" s="61"/>
      <c r="AG73" s="77"/>
      <c r="AH73" s="61"/>
      <c r="AI73" s="62"/>
      <c r="AJ73" s="77"/>
      <c r="AK73" s="61"/>
      <c r="AL73" s="77"/>
      <c r="AM73" s="61"/>
      <c r="AN73" s="77"/>
      <c r="AO73" s="61"/>
      <c r="AP73" s="77"/>
      <c r="AQ73" s="61"/>
      <c r="AR73" s="77"/>
      <c r="AS73" s="61"/>
      <c r="AT73" s="62"/>
      <c r="AU73" s="77"/>
      <c r="AV73" s="61"/>
      <c r="AW73" s="77"/>
      <c r="AX73" s="61"/>
      <c r="AY73" s="77"/>
      <c r="AZ73" s="61"/>
      <c r="BA73" s="77"/>
      <c r="BB73" s="61"/>
      <c r="BC73" s="77"/>
      <c r="BD73" s="61"/>
      <c r="BE73" s="62"/>
      <c r="BF73" s="57"/>
      <c r="BG73" s="57"/>
      <c r="BH73" s="57"/>
      <c r="BI73" s="57"/>
      <c r="BJ73" s="57"/>
      <c r="BK73" s="827"/>
    </row>
    <row r="74" spans="1:65" s="12" customFormat="1" ht="34.5" customHeight="1">
      <c r="A74" s="25"/>
      <c r="B74" s="25"/>
      <c r="C74" s="27" t="s">
        <v>791</v>
      </c>
      <c r="D74" s="14" t="s">
        <v>526</v>
      </c>
      <c r="E74" s="149" t="s">
        <v>691</v>
      </c>
      <c r="F74" s="149" t="s">
        <v>692</v>
      </c>
      <c r="G74" s="149" t="s">
        <v>693</v>
      </c>
      <c r="H74" s="149" t="s">
        <v>694</v>
      </c>
      <c r="I74" s="149" t="s">
        <v>695</v>
      </c>
      <c r="J74" s="83"/>
      <c r="K74" s="32" t="s">
        <v>687</v>
      </c>
      <c r="L74" s="1118" t="s">
        <v>4</v>
      </c>
      <c r="M74" s="1119"/>
      <c r="N74" s="77"/>
      <c r="O74" s="81"/>
      <c r="P74" s="59"/>
      <c r="Q74" s="81"/>
      <c r="R74" s="59"/>
      <c r="S74" s="81"/>
      <c r="T74" s="59"/>
      <c r="U74" s="81"/>
      <c r="V74" s="59"/>
      <c r="W74" s="81"/>
      <c r="X74" s="62"/>
      <c r="Y74" s="77"/>
      <c r="Z74" s="81"/>
      <c r="AA74" s="59"/>
      <c r="AB74" s="81"/>
      <c r="AC74" s="59"/>
      <c r="AD74" s="81"/>
      <c r="AE74" s="59"/>
      <c r="AF74" s="81"/>
      <c r="AG74" s="59"/>
      <c r="AH74" s="81"/>
      <c r="AI74" s="62"/>
      <c r="AJ74" s="77"/>
      <c r="AK74" s="81"/>
      <c r="AL74" s="59"/>
      <c r="AM74" s="81"/>
      <c r="AN74" s="59"/>
      <c r="AO74" s="81"/>
      <c r="AP74" s="59"/>
      <c r="AQ74" s="81"/>
      <c r="AR74" s="59"/>
      <c r="AS74" s="81"/>
      <c r="AT74" s="62"/>
      <c r="AU74" s="77"/>
      <c r="AV74" s="81"/>
      <c r="AW74" s="59"/>
      <c r="AX74" s="81"/>
      <c r="AY74" s="59"/>
      <c r="AZ74" s="81"/>
      <c r="BA74" s="59"/>
      <c r="BB74" s="81"/>
      <c r="BC74" s="59"/>
      <c r="BD74" s="81"/>
      <c r="BE74" s="62"/>
      <c r="BF74" s="14"/>
      <c r="BG74" s="14"/>
      <c r="BH74" s="14"/>
      <c r="BI74" s="14"/>
      <c r="BJ74" s="14"/>
      <c r="BK74" s="822"/>
    </row>
    <row r="75" spans="1:65" s="12" customFormat="1" ht="15" customHeight="1">
      <c r="A75" s="25"/>
      <c r="B75" s="25"/>
      <c r="C75" s="82" t="s">
        <v>68</v>
      </c>
      <c r="D75" s="40"/>
      <c r="E75" s="83"/>
      <c r="F75" s="83"/>
      <c r="G75" s="83"/>
      <c r="H75" s="83"/>
      <c r="I75" s="83"/>
      <c r="J75" s="83"/>
      <c r="K75" s="143"/>
      <c r="L75" s="994">
        <f t="shared" ref="L75:L86" si="194">VLOOKUP(C75,TravelIncrease,2,0)</f>
        <v>0</v>
      </c>
      <c r="M75" s="995"/>
      <c r="N75" s="962">
        <f>E75*K75</f>
        <v>0</v>
      </c>
      <c r="O75" s="953"/>
      <c r="P75" s="962">
        <f>F75*K75*L75</f>
        <v>0</v>
      </c>
      <c r="Q75" s="953"/>
      <c r="R75" s="962">
        <f>G75*K75*(L75^2)</f>
        <v>0</v>
      </c>
      <c r="S75" s="953"/>
      <c r="T75" s="962">
        <f>H75*K75*(L75^3)</f>
        <v>0</v>
      </c>
      <c r="U75" s="953"/>
      <c r="V75" s="962">
        <f>I75*K75*(L75^4)</f>
        <v>0</v>
      </c>
      <c r="W75" s="953"/>
      <c r="X75" s="43">
        <f>SUM(N75+P75+R75+T75+V75)</f>
        <v>0</v>
      </c>
      <c r="Y75" s="1109"/>
      <c r="Z75" s="1110"/>
      <c r="AA75" s="1109"/>
      <c r="AB75" s="1110"/>
      <c r="AC75" s="1109"/>
      <c r="AD75" s="1110"/>
      <c r="AE75" s="1109"/>
      <c r="AF75" s="1110"/>
      <c r="AG75" s="1109"/>
      <c r="AH75" s="1110"/>
      <c r="AI75" s="716"/>
      <c r="AJ75" s="1169"/>
      <c r="AK75" s="1170"/>
      <c r="AL75" s="1169"/>
      <c r="AM75" s="1170"/>
      <c r="AN75" s="1169"/>
      <c r="AO75" s="1170"/>
      <c r="AP75" s="1169"/>
      <c r="AQ75" s="1170"/>
      <c r="AR75" s="1169"/>
      <c r="AS75" s="1170"/>
      <c r="AT75" s="904"/>
      <c r="AU75" s="1132"/>
      <c r="AV75" s="1133"/>
      <c r="AW75" s="1132"/>
      <c r="AX75" s="1133"/>
      <c r="AY75" s="1132"/>
      <c r="AZ75" s="1133"/>
      <c r="BA75" s="1132"/>
      <c r="BB75" s="1133"/>
      <c r="BC75" s="1132"/>
      <c r="BD75" s="1133"/>
      <c r="BE75" s="931"/>
      <c r="BF75" s="195">
        <f>N75</f>
        <v>0</v>
      </c>
      <c r="BG75" s="195">
        <f>P75</f>
        <v>0</v>
      </c>
      <c r="BH75" s="195">
        <f>R75</f>
        <v>0</v>
      </c>
      <c r="BI75" s="195">
        <f>T75</f>
        <v>0</v>
      </c>
      <c r="BJ75" s="195">
        <f>V75</f>
        <v>0</v>
      </c>
      <c r="BK75" s="91">
        <f>X75</f>
        <v>0</v>
      </c>
    </row>
    <row r="76" spans="1:65" s="12" customFormat="1" ht="15" customHeight="1">
      <c r="A76" s="25"/>
      <c r="B76" s="25"/>
      <c r="C76" s="82" t="s">
        <v>68</v>
      </c>
      <c r="D76" s="40"/>
      <c r="E76" s="83"/>
      <c r="F76" s="83"/>
      <c r="G76" s="83"/>
      <c r="H76" s="83"/>
      <c r="I76" s="83"/>
      <c r="J76" s="83"/>
      <c r="K76" s="143"/>
      <c r="L76" s="994">
        <f t="shared" si="194"/>
        <v>0</v>
      </c>
      <c r="M76" s="995"/>
      <c r="N76" s="962">
        <f>E76*K76</f>
        <v>0</v>
      </c>
      <c r="O76" s="953"/>
      <c r="P76" s="962">
        <f>F76*K76*L76</f>
        <v>0</v>
      </c>
      <c r="Q76" s="953"/>
      <c r="R76" s="962">
        <f>G76*K76*(L76^2)</f>
        <v>0</v>
      </c>
      <c r="S76" s="953"/>
      <c r="T76" s="962">
        <f>H76*K76*(L76^3)</f>
        <v>0</v>
      </c>
      <c r="U76" s="953"/>
      <c r="V76" s="962">
        <f>I76*K76*(L76^4)</f>
        <v>0</v>
      </c>
      <c r="W76" s="953"/>
      <c r="X76" s="43">
        <f>SUM(N76+P76+R76+T76+V76)</f>
        <v>0</v>
      </c>
      <c r="Y76" s="1109"/>
      <c r="Z76" s="1110"/>
      <c r="AA76" s="1109"/>
      <c r="AB76" s="1110"/>
      <c r="AC76" s="1109"/>
      <c r="AD76" s="1110"/>
      <c r="AE76" s="1109"/>
      <c r="AF76" s="1110"/>
      <c r="AG76" s="1109"/>
      <c r="AH76" s="1110"/>
      <c r="AI76" s="716"/>
      <c r="AJ76" s="1169"/>
      <c r="AK76" s="1170"/>
      <c r="AL76" s="1169"/>
      <c r="AM76" s="1170"/>
      <c r="AN76" s="1169"/>
      <c r="AO76" s="1170"/>
      <c r="AP76" s="1169"/>
      <c r="AQ76" s="1170"/>
      <c r="AR76" s="1169"/>
      <c r="AS76" s="1170"/>
      <c r="AT76" s="904"/>
      <c r="AU76" s="1132"/>
      <c r="AV76" s="1133"/>
      <c r="AW76" s="1132"/>
      <c r="AX76" s="1133"/>
      <c r="AY76" s="1132"/>
      <c r="AZ76" s="1133"/>
      <c r="BA76" s="1132"/>
      <c r="BB76" s="1133"/>
      <c r="BC76" s="1132"/>
      <c r="BD76" s="1133"/>
      <c r="BE76" s="931"/>
      <c r="BF76" s="195">
        <f>N76</f>
        <v>0</v>
      </c>
      <c r="BG76" s="195">
        <f>P76</f>
        <v>0</v>
      </c>
      <c r="BH76" s="195">
        <f>R76</f>
        <v>0</v>
      </c>
      <c r="BI76" s="195">
        <f>T76</f>
        <v>0</v>
      </c>
      <c r="BJ76" s="195">
        <f>V76</f>
        <v>0</v>
      </c>
      <c r="BK76" s="91">
        <f>X76</f>
        <v>0</v>
      </c>
    </row>
    <row r="77" spans="1:65" s="12" customFormat="1" ht="15" customHeight="1">
      <c r="A77" s="25"/>
      <c r="B77" s="25"/>
      <c r="C77" s="82" t="s">
        <v>68</v>
      </c>
      <c r="D77" s="40"/>
      <c r="E77" s="83"/>
      <c r="F77" s="83"/>
      <c r="G77" s="83"/>
      <c r="H77" s="83"/>
      <c r="I77" s="83"/>
      <c r="J77" s="83"/>
      <c r="K77" s="143"/>
      <c r="L77" s="994">
        <f t="shared" si="194"/>
        <v>0</v>
      </c>
      <c r="M77" s="995"/>
      <c r="N77" s="962">
        <f>E77*K77</f>
        <v>0</v>
      </c>
      <c r="O77" s="953"/>
      <c r="P77" s="962">
        <f>F77*K77*L77</f>
        <v>0</v>
      </c>
      <c r="Q77" s="953"/>
      <c r="R77" s="962">
        <f t="shared" ref="R77:R86" si="195">G77*K77*(L77^2)</f>
        <v>0</v>
      </c>
      <c r="S77" s="953"/>
      <c r="T77" s="962">
        <f t="shared" ref="T77:T86" si="196">H77*K77*(L77^3)</f>
        <v>0</v>
      </c>
      <c r="U77" s="953"/>
      <c r="V77" s="962">
        <f t="shared" ref="V77:V86" si="197">I77*K77*(L77^4)</f>
        <v>0</v>
      </c>
      <c r="W77" s="953"/>
      <c r="X77" s="43">
        <f>SUM(N77+P77+R77+T77+V77)</f>
        <v>0</v>
      </c>
      <c r="Y77" s="1109"/>
      <c r="Z77" s="1110"/>
      <c r="AA77" s="1109"/>
      <c r="AB77" s="1110"/>
      <c r="AC77" s="1109"/>
      <c r="AD77" s="1110"/>
      <c r="AE77" s="1109"/>
      <c r="AF77" s="1110"/>
      <c r="AG77" s="1109"/>
      <c r="AH77" s="1110"/>
      <c r="AI77" s="716"/>
      <c r="AJ77" s="1169"/>
      <c r="AK77" s="1170"/>
      <c r="AL77" s="1169"/>
      <c r="AM77" s="1170"/>
      <c r="AN77" s="1169"/>
      <c r="AO77" s="1170"/>
      <c r="AP77" s="1169"/>
      <c r="AQ77" s="1170"/>
      <c r="AR77" s="1169"/>
      <c r="AS77" s="1170"/>
      <c r="AT77" s="904"/>
      <c r="AU77" s="1132"/>
      <c r="AV77" s="1133"/>
      <c r="AW77" s="1132"/>
      <c r="AX77" s="1133"/>
      <c r="AY77" s="1132"/>
      <c r="AZ77" s="1133"/>
      <c r="BA77" s="1132"/>
      <c r="BB77" s="1133"/>
      <c r="BC77" s="1132"/>
      <c r="BD77" s="1133"/>
      <c r="BE77" s="931"/>
      <c r="BF77" s="195">
        <f t="shared" ref="BF77:BF95" si="198">N77</f>
        <v>0</v>
      </c>
      <c r="BG77" s="195">
        <f t="shared" ref="BG77:BG95" si="199">P77</f>
        <v>0</v>
      </c>
      <c r="BH77" s="195">
        <f t="shared" ref="BH77:BH95" si="200">R77</f>
        <v>0</v>
      </c>
      <c r="BI77" s="195">
        <f t="shared" ref="BI77:BI95" si="201">T77</f>
        <v>0</v>
      </c>
      <c r="BJ77" s="195">
        <f t="shared" ref="BJ77:BJ95" si="202">V77</f>
        <v>0</v>
      </c>
      <c r="BK77" s="91">
        <f t="shared" ref="BK77:BK96" si="203">X77</f>
        <v>0</v>
      </c>
    </row>
    <row r="78" spans="1:65" s="12" customFormat="1" ht="15" customHeight="1">
      <c r="A78" s="25"/>
      <c r="B78" s="25"/>
      <c r="C78" s="82" t="s">
        <v>68</v>
      </c>
      <c r="D78" s="40"/>
      <c r="E78" s="83"/>
      <c r="F78" s="83"/>
      <c r="G78" s="83"/>
      <c r="H78" s="83"/>
      <c r="I78" s="83"/>
      <c r="J78" s="83"/>
      <c r="K78" s="143"/>
      <c r="L78" s="994">
        <f t="shared" si="194"/>
        <v>0</v>
      </c>
      <c r="M78" s="995"/>
      <c r="N78" s="962">
        <f>E78*K78</f>
        <v>0</v>
      </c>
      <c r="O78" s="953"/>
      <c r="P78" s="962">
        <f>F78*K78*L78</f>
        <v>0</v>
      </c>
      <c r="Q78" s="953"/>
      <c r="R78" s="962">
        <f t="shared" si="195"/>
        <v>0</v>
      </c>
      <c r="S78" s="953"/>
      <c r="T78" s="962">
        <f t="shared" si="196"/>
        <v>0</v>
      </c>
      <c r="U78" s="953"/>
      <c r="V78" s="962">
        <f t="shared" si="197"/>
        <v>0</v>
      </c>
      <c r="W78" s="953"/>
      <c r="X78" s="43">
        <f t="shared" ref="X78:X86" si="204">SUM(N78+P78+R78+T78+V78)</f>
        <v>0</v>
      </c>
      <c r="Y78" s="1109"/>
      <c r="Z78" s="1110"/>
      <c r="AA78" s="1109"/>
      <c r="AB78" s="1110"/>
      <c r="AC78" s="1109"/>
      <c r="AD78" s="1110"/>
      <c r="AE78" s="1109"/>
      <c r="AF78" s="1110"/>
      <c r="AG78" s="1109"/>
      <c r="AH78" s="1110"/>
      <c r="AI78" s="716"/>
      <c r="AJ78" s="1169"/>
      <c r="AK78" s="1170"/>
      <c r="AL78" s="1169"/>
      <c r="AM78" s="1170"/>
      <c r="AN78" s="1169"/>
      <c r="AO78" s="1170"/>
      <c r="AP78" s="1169"/>
      <c r="AQ78" s="1170"/>
      <c r="AR78" s="1169"/>
      <c r="AS78" s="1170"/>
      <c r="AT78" s="904"/>
      <c r="AU78" s="1132"/>
      <c r="AV78" s="1133"/>
      <c r="AW78" s="1132"/>
      <c r="AX78" s="1133"/>
      <c r="AY78" s="1132"/>
      <c r="AZ78" s="1133"/>
      <c r="BA78" s="1132"/>
      <c r="BB78" s="1133"/>
      <c r="BC78" s="1132"/>
      <c r="BD78" s="1133"/>
      <c r="BE78" s="931"/>
      <c r="BF78" s="195">
        <f t="shared" si="198"/>
        <v>0</v>
      </c>
      <c r="BG78" s="195">
        <f t="shared" si="199"/>
        <v>0</v>
      </c>
      <c r="BH78" s="195">
        <f t="shared" si="200"/>
        <v>0</v>
      </c>
      <c r="BI78" s="195">
        <f t="shared" si="201"/>
        <v>0</v>
      </c>
      <c r="BJ78" s="195">
        <f t="shared" si="202"/>
        <v>0</v>
      </c>
      <c r="BK78" s="91">
        <f t="shared" si="203"/>
        <v>0</v>
      </c>
    </row>
    <row r="79" spans="1:65" s="12" customFormat="1" ht="15" customHeight="1">
      <c r="A79" s="25"/>
      <c r="B79" s="25"/>
      <c r="C79" s="82" t="s">
        <v>68</v>
      </c>
      <c r="D79" s="40"/>
      <c r="E79" s="83"/>
      <c r="F79" s="83"/>
      <c r="G79" s="83"/>
      <c r="H79" s="83"/>
      <c r="I79" s="83"/>
      <c r="J79" s="83"/>
      <c r="K79" s="143"/>
      <c r="L79" s="994">
        <f t="shared" si="194"/>
        <v>0</v>
      </c>
      <c r="M79" s="995"/>
      <c r="N79" s="962">
        <f>E79*K79</f>
        <v>0</v>
      </c>
      <c r="O79" s="953"/>
      <c r="P79" s="962">
        <f t="shared" ref="P79:P86" si="205">F79*K79*L79</f>
        <v>0</v>
      </c>
      <c r="Q79" s="953"/>
      <c r="R79" s="962">
        <f t="shared" si="195"/>
        <v>0</v>
      </c>
      <c r="S79" s="953"/>
      <c r="T79" s="962">
        <f t="shared" si="196"/>
        <v>0</v>
      </c>
      <c r="U79" s="953"/>
      <c r="V79" s="962">
        <f t="shared" si="197"/>
        <v>0</v>
      </c>
      <c r="W79" s="953"/>
      <c r="X79" s="43">
        <f t="shared" si="204"/>
        <v>0</v>
      </c>
      <c r="Y79" s="1109"/>
      <c r="Z79" s="1110"/>
      <c r="AA79" s="1109"/>
      <c r="AB79" s="1110"/>
      <c r="AC79" s="1109"/>
      <c r="AD79" s="1110"/>
      <c r="AE79" s="1109"/>
      <c r="AF79" s="1110"/>
      <c r="AG79" s="1109"/>
      <c r="AH79" s="1110"/>
      <c r="AI79" s="716"/>
      <c r="AJ79" s="1169"/>
      <c r="AK79" s="1170"/>
      <c r="AL79" s="1169"/>
      <c r="AM79" s="1170"/>
      <c r="AN79" s="1169"/>
      <c r="AO79" s="1170"/>
      <c r="AP79" s="1169"/>
      <c r="AQ79" s="1170"/>
      <c r="AR79" s="1169"/>
      <c r="AS79" s="1170"/>
      <c r="AT79" s="904"/>
      <c r="AU79" s="1132"/>
      <c r="AV79" s="1133"/>
      <c r="AW79" s="1132"/>
      <c r="AX79" s="1133"/>
      <c r="AY79" s="1132"/>
      <c r="AZ79" s="1133"/>
      <c r="BA79" s="1132"/>
      <c r="BB79" s="1133"/>
      <c r="BC79" s="1132"/>
      <c r="BD79" s="1133"/>
      <c r="BE79" s="931"/>
      <c r="BF79" s="195">
        <f t="shared" si="198"/>
        <v>0</v>
      </c>
      <c r="BG79" s="195">
        <f t="shared" si="199"/>
        <v>0</v>
      </c>
      <c r="BH79" s="195">
        <f t="shared" si="200"/>
        <v>0</v>
      </c>
      <c r="BI79" s="195">
        <f t="shared" si="201"/>
        <v>0</v>
      </c>
      <c r="BJ79" s="195">
        <f t="shared" si="202"/>
        <v>0</v>
      </c>
      <c r="BK79" s="91">
        <f t="shared" si="203"/>
        <v>0</v>
      </c>
    </row>
    <row r="80" spans="1:65" s="12" customFormat="1" ht="15" customHeight="1">
      <c r="A80" s="25"/>
      <c r="B80" s="25"/>
      <c r="C80" s="82" t="s">
        <v>68</v>
      </c>
      <c r="D80" s="40"/>
      <c r="E80" s="83"/>
      <c r="F80" s="83"/>
      <c r="G80" s="83"/>
      <c r="H80" s="83"/>
      <c r="I80" s="83"/>
      <c r="J80" s="83"/>
      <c r="K80" s="143"/>
      <c r="L80" s="994">
        <f t="shared" si="194"/>
        <v>0</v>
      </c>
      <c r="M80" s="995"/>
      <c r="N80" s="962">
        <f t="shared" ref="N80:N86" si="206">E80*K80</f>
        <v>0</v>
      </c>
      <c r="O80" s="953"/>
      <c r="P80" s="962">
        <f t="shared" si="205"/>
        <v>0</v>
      </c>
      <c r="Q80" s="953"/>
      <c r="R80" s="962">
        <f t="shared" si="195"/>
        <v>0</v>
      </c>
      <c r="S80" s="953"/>
      <c r="T80" s="962">
        <f t="shared" si="196"/>
        <v>0</v>
      </c>
      <c r="U80" s="953"/>
      <c r="V80" s="962">
        <f t="shared" si="197"/>
        <v>0</v>
      </c>
      <c r="W80" s="953"/>
      <c r="X80" s="43">
        <f t="shared" si="204"/>
        <v>0</v>
      </c>
      <c r="Y80" s="1109"/>
      <c r="Z80" s="1110"/>
      <c r="AA80" s="1109"/>
      <c r="AB80" s="1110"/>
      <c r="AC80" s="1109"/>
      <c r="AD80" s="1110"/>
      <c r="AE80" s="1109"/>
      <c r="AF80" s="1110"/>
      <c r="AG80" s="1109"/>
      <c r="AH80" s="1110"/>
      <c r="AI80" s="716"/>
      <c r="AJ80" s="1169"/>
      <c r="AK80" s="1170"/>
      <c r="AL80" s="1169"/>
      <c r="AM80" s="1170"/>
      <c r="AN80" s="1169"/>
      <c r="AO80" s="1170"/>
      <c r="AP80" s="1169"/>
      <c r="AQ80" s="1170"/>
      <c r="AR80" s="1169"/>
      <c r="AS80" s="1170"/>
      <c r="AT80" s="904"/>
      <c r="AU80" s="1132"/>
      <c r="AV80" s="1133"/>
      <c r="AW80" s="1132"/>
      <c r="AX80" s="1133"/>
      <c r="AY80" s="1132"/>
      <c r="AZ80" s="1133"/>
      <c r="BA80" s="1132"/>
      <c r="BB80" s="1133"/>
      <c r="BC80" s="1132"/>
      <c r="BD80" s="1133"/>
      <c r="BE80" s="931"/>
      <c r="BF80" s="195">
        <f t="shared" si="198"/>
        <v>0</v>
      </c>
      <c r="BG80" s="195">
        <f t="shared" si="199"/>
        <v>0</v>
      </c>
      <c r="BH80" s="195">
        <f t="shared" si="200"/>
        <v>0</v>
      </c>
      <c r="BI80" s="195">
        <f t="shared" si="201"/>
        <v>0</v>
      </c>
      <c r="BJ80" s="195">
        <f t="shared" si="202"/>
        <v>0</v>
      </c>
      <c r="BK80" s="91">
        <f t="shared" si="203"/>
        <v>0</v>
      </c>
    </row>
    <row r="81" spans="1:63" s="12" customFormat="1" ht="15" customHeight="1">
      <c r="A81" s="25"/>
      <c r="B81" s="25"/>
      <c r="C81" s="82" t="s">
        <v>68</v>
      </c>
      <c r="D81" s="40"/>
      <c r="E81" s="83"/>
      <c r="F81" s="83"/>
      <c r="G81" s="83"/>
      <c r="H81" s="83"/>
      <c r="I81" s="83"/>
      <c r="J81" s="83"/>
      <c r="K81" s="143"/>
      <c r="L81" s="994">
        <f t="shared" si="194"/>
        <v>0</v>
      </c>
      <c r="M81" s="995"/>
      <c r="N81" s="962">
        <f t="shared" si="206"/>
        <v>0</v>
      </c>
      <c r="O81" s="953"/>
      <c r="P81" s="962">
        <f t="shared" si="205"/>
        <v>0</v>
      </c>
      <c r="Q81" s="953"/>
      <c r="R81" s="962">
        <f t="shared" si="195"/>
        <v>0</v>
      </c>
      <c r="S81" s="953"/>
      <c r="T81" s="962">
        <f t="shared" si="196"/>
        <v>0</v>
      </c>
      <c r="U81" s="953"/>
      <c r="V81" s="962">
        <f t="shared" si="197"/>
        <v>0</v>
      </c>
      <c r="W81" s="953"/>
      <c r="X81" s="43">
        <f t="shared" si="204"/>
        <v>0</v>
      </c>
      <c r="Y81" s="1109"/>
      <c r="Z81" s="1110"/>
      <c r="AA81" s="1109"/>
      <c r="AB81" s="1110"/>
      <c r="AC81" s="1109"/>
      <c r="AD81" s="1110"/>
      <c r="AE81" s="1109"/>
      <c r="AF81" s="1110"/>
      <c r="AG81" s="1109"/>
      <c r="AH81" s="1110"/>
      <c r="AI81" s="716"/>
      <c r="AJ81" s="1169"/>
      <c r="AK81" s="1170"/>
      <c r="AL81" s="1169"/>
      <c r="AM81" s="1170"/>
      <c r="AN81" s="1169"/>
      <c r="AO81" s="1170"/>
      <c r="AP81" s="1169"/>
      <c r="AQ81" s="1170"/>
      <c r="AR81" s="1169"/>
      <c r="AS81" s="1170"/>
      <c r="AT81" s="904"/>
      <c r="AU81" s="1132"/>
      <c r="AV81" s="1133"/>
      <c r="AW81" s="1132"/>
      <c r="AX81" s="1133"/>
      <c r="AY81" s="1132"/>
      <c r="AZ81" s="1133"/>
      <c r="BA81" s="1132"/>
      <c r="BB81" s="1133"/>
      <c r="BC81" s="1132"/>
      <c r="BD81" s="1133"/>
      <c r="BE81" s="931"/>
      <c r="BF81" s="195">
        <f t="shared" si="198"/>
        <v>0</v>
      </c>
      <c r="BG81" s="195">
        <f t="shared" si="199"/>
        <v>0</v>
      </c>
      <c r="BH81" s="195">
        <f t="shared" si="200"/>
        <v>0</v>
      </c>
      <c r="BI81" s="195">
        <f t="shared" si="201"/>
        <v>0</v>
      </c>
      <c r="BJ81" s="195">
        <f t="shared" si="202"/>
        <v>0</v>
      </c>
      <c r="BK81" s="91">
        <f t="shared" si="203"/>
        <v>0</v>
      </c>
    </row>
    <row r="82" spans="1:63" s="12" customFormat="1" ht="15" customHeight="1">
      <c r="A82" s="25"/>
      <c r="B82" s="25"/>
      <c r="C82" s="82" t="s">
        <v>68</v>
      </c>
      <c r="D82" s="40"/>
      <c r="E82" s="83"/>
      <c r="F82" s="83"/>
      <c r="G82" s="83"/>
      <c r="H82" s="83"/>
      <c r="I82" s="83"/>
      <c r="J82" s="83"/>
      <c r="K82" s="143"/>
      <c r="L82" s="994">
        <f t="shared" si="194"/>
        <v>0</v>
      </c>
      <c r="M82" s="995"/>
      <c r="N82" s="962">
        <f t="shared" si="206"/>
        <v>0</v>
      </c>
      <c r="O82" s="953"/>
      <c r="P82" s="962">
        <f t="shared" si="205"/>
        <v>0</v>
      </c>
      <c r="Q82" s="953"/>
      <c r="R82" s="962">
        <f t="shared" si="195"/>
        <v>0</v>
      </c>
      <c r="S82" s="953"/>
      <c r="T82" s="962">
        <f t="shared" si="196"/>
        <v>0</v>
      </c>
      <c r="U82" s="953"/>
      <c r="V82" s="962">
        <f t="shared" si="197"/>
        <v>0</v>
      </c>
      <c r="W82" s="953"/>
      <c r="X82" s="43">
        <f t="shared" si="204"/>
        <v>0</v>
      </c>
      <c r="Y82" s="1109"/>
      <c r="Z82" s="1110"/>
      <c r="AA82" s="1109"/>
      <c r="AB82" s="1110"/>
      <c r="AC82" s="1109"/>
      <c r="AD82" s="1110"/>
      <c r="AE82" s="1109"/>
      <c r="AF82" s="1110"/>
      <c r="AG82" s="1109"/>
      <c r="AH82" s="1110"/>
      <c r="AI82" s="716"/>
      <c r="AJ82" s="1169"/>
      <c r="AK82" s="1170"/>
      <c r="AL82" s="1169"/>
      <c r="AM82" s="1170"/>
      <c r="AN82" s="1169"/>
      <c r="AO82" s="1170"/>
      <c r="AP82" s="1169"/>
      <c r="AQ82" s="1170"/>
      <c r="AR82" s="1169"/>
      <c r="AS82" s="1170"/>
      <c r="AT82" s="904"/>
      <c r="AU82" s="1132"/>
      <c r="AV82" s="1133"/>
      <c r="AW82" s="1132"/>
      <c r="AX82" s="1133"/>
      <c r="AY82" s="1132"/>
      <c r="AZ82" s="1133"/>
      <c r="BA82" s="1132"/>
      <c r="BB82" s="1133"/>
      <c r="BC82" s="1132"/>
      <c r="BD82" s="1133"/>
      <c r="BE82" s="931"/>
      <c r="BF82" s="195">
        <f t="shared" si="198"/>
        <v>0</v>
      </c>
      <c r="BG82" s="195">
        <f t="shared" si="199"/>
        <v>0</v>
      </c>
      <c r="BH82" s="195">
        <f t="shared" si="200"/>
        <v>0</v>
      </c>
      <c r="BI82" s="195">
        <f t="shared" si="201"/>
        <v>0</v>
      </c>
      <c r="BJ82" s="195">
        <f t="shared" si="202"/>
        <v>0</v>
      </c>
      <c r="BK82" s="91">
        <f t="shared" si="203"/>
        <v>0</v>
      </c>
    </row>
    <row r="83" spans="1:63" s="12" customFormat="1" ht="15" customHeight="1">
      <c r="A83" s="25"/>
      <c r="B83" s="25"/>
      <c r="C83" s="82" t="s">
        <v>68</v>
      </c>
      <c r="D83" s="40"/>
      <c r="E83" s="83"/>
      <c r="F83" s="83"/>
      <c r="G83" s="83"/>
      <c r="H83" s="83"/>
      <c r="I83" s="83"/>
      <c r="J83" s="83"/>
      <c r="K83" s="143"/>
      <c r="L83" s="994">
        <f t="shared" si="194"/>
        <v>0</v>
      </c>
      <c r="M83" s="995"/>
      <c r="N83" s="962">
        <f t="shared" si="206"/>
        <v>0</v>
      </c>
      <c r="O83" s="953"/>
      <c r="P83" s="962">
        <f t="shared" si="205"/>
        <v>0</v>
      </c>
      <c r="Q83" s="953"/>
      <c r="R83" s="962">
        <f t="shared" si="195"/>
        <v>0</v>
      </c>
      <c r="S83" s="953"/>
      <c r="T83" s="962">
        <f t="shared" si="196"/>
        <v>0</v>
      </c>
      <c r="U83" s="953"/>
      <c r="V83" s="962">
        <f t="shared" si="197"/>
        <v>0</v>
      </c>
      <c r="W83" s="953"/>
      <c r="X83" s="43">
        <f t="shared" si="204"/>
        <v>0</v>
      </c>
      <c r="Y83" s="1109"/>
      <c r="Z83" s="1110"/>
      <c r="AA83" s="1109"/>
      <c r="AB83" s="1110"/>
      <c r="AC83" s="1109"/>
      <c r="AD83" s="1110"/>
      <c r="AE83" s="1109"/>
      <c r="AF83" s="1110"/>
      <c r="AG83" s="1109"/>
      <c r="AH83" s="1110"/>
      <c r="AI83" s="716"/>
      <c r="AJ83" s="1169"/>
      <c r="AK83" s="1170"/>
      <c r="AL83" s="1169"/>
      <c r="AM83" s="1170"/>
      <c r="AN83" s="1169"/>
      <c r="AO83" s="1170"/>
      <c r="AP83" s="1169"/>
      <c r="AQ83" s="1170"/>
      <c r="AR83" s="1169"/>
      <c r="AS83" s="1170"/>
      <c r="AT83" s="904"/>
      <c r="AU83" s="1132"/>
      <c r="AV83" s="1133"/>
      <c r="AW83" s="1132"/>
      <c r="AX83" s="1133"/>
      <c r="AY83" s="1132"/>
      <c r="AZ83" s="1133"/>
      <c r="BA83" s="1132"/>
      <c r="BB83" s="1133"/>
      <c r="BC83" s="1132"/>
      <c r="BD83" s="1133"/>
      <c r="BE83" s="931"/>
      <c r="BF83" s="195">
        <f t="shared" si="198"/>
        <v>0</v>
      </c>
      <c r="BG83" s="195">
        <f t="shared" si="199"/>
        <v>0</v>
      </c>
      <c r="BH83" s="195">
        <f t="shared" si="200"/>
        <v>0</v>
      </c>
      <c r="BI83" s="195">
        <f t="shared" si="201"/>
        <v>0</v>
      </c>
      <c r="BJ83" s="195">
        <f t="shared" si="202"/>
        <v>0</v>
      </c>
      <c r="BK83" s="91">
        <f t="shared" si="203"/>
        <v>0</v>
      </c>
    </row>
    <row r="84" spans="1:63" s="12" customFormat="1" ht="15" customHeight="1">
      <c r="A84" s="25"/>
      <c r="B84" s="25"/>
      <c r="C84" s="82" t="s">
        <v>68</v>
      </c>
      <c r="D84" s="40"/>
      <c r="E84" s="83"/>
      <c r="F84" s="83"/>
      <c r="G84" s="83"/>
      <c r="H84" s="83"/>
      <c r="I84" s="83"/>
      <c r="J84" s="83"/>
      <c r="K84" s="143"/>
      <c r="L84" s="994">
        <f t="shared" si="194"/>
        <v>0</v>
      </c>
      <c r="M84" s="995"/>
      <c r="N84" s="962">
        <f t="shared" si="206"/>
        <v>0</v>
      </c>
      <c r="O84" s="953"/>
      <c r="P84" s="962">
        <f t="shared" si="205"/>
        <v>0</v>
      </c>
      <c r="Q84" s="953"/>
      <c r="R84" s="962">
        <f t="shared" si="195"/>
        <v>0</v>
      </c>
      <c r="S84" s="953"/>
      <c r="T84" s="962">
        <f t="shared" si="196"/>
        <v>0</v>
      </c>
      <c r="U84" s="953"/>
      <c r="V84" s="962">
        <f t="shared" si="197"/>
        <v>0</v>
      </c>
      <c r="W84" s="953"/>
      <c r="X84" s="43">
        <f t="shared" si="204"/>
        <v>0</v>
      </c>
      <c r="Y84" s="1109"/>
      <c r="Z84" s="1110"/>
      <c r="AA84" s="1109"/>
      <c r="AB84" s="1110"/>
      <c r="AC84" s="1109"/>
      <c r="AD84" s="1110"/>
      <c r="AE84" s="1109"/>
      <c r="AF84" s="1110"/>
      <c r="AG84" s="1109"/>
      <c r="AH84" s="1110"/>
      <c r="AI84" s="716"/>
      <c r="AJ84" s="1169"/>
      <c r="AK84" s="1170"/>
      <c r="AL84" s="1169"/>
      <c r="AM84" s="1170"/>
      <c r="AN84" s="1169"/>
      <c r="AO84" s="1170"/>
      <c r="AP84" s="1169"/>
      <c r="AQ84" s="1170"/>
      <c r="AR84" s="1169"/>
      <c r="AS84" s="1170"/>
      <c r="AT84" s="904"/>
      <c r="AU84" s="1132"/>
      <c r="AV84" s="1133"/>
      <c r="AW84" s="1132"/>
      <c r="AX84" s="1133"/>
      <c r="AY84" s="1132"/>
      <c r="AZ84" s="1133"/>
      <c r="BA84" s="1132"/>
      <c r="BB84" s="1133"/>
      <c r="BC84" s="1132"/>
      <c r="BD84" s="1133"/>
      <c r="BE84" s="931"/>
      <c r="BF84" s="195">
        <f t="shared" si="198"/>
        <v>0</v>
      </c>
      <c r="BG84" s="195">
        <f t="shared" si="199"/>
        <v>0</v>
      </c>
      <c r="BH84" s="195">
        <f t="shared" si="200"/>
        <v>0</v>
      </c>
      <c r="BI84" s="195">
        <f t="shared" si="201"/>
        <v>0</v>
      </c>
      <c r="BJ84" s="195">
        <f t="shared" si="202"/>
        <v>0</v>
      </c>
      <c r="BK84" s="91">
        <f t="shared" si="203"/>
        <v>0</v>
      </c>
    </row>
    <row r="85" spans="1:63" s="12" customFormat="1" ht="15" customHeight="1">
      <c r="A85" s="25"/>
      <c r="B85" s="25"/>
      <c r="C85" s="82" t="s">
        <v>68</v>
      </c>
      <c r="D85" s="40"/>
      <c r="E85" s="83"/>
      <c r="F85" s="83"/>
      <c r="G85" s="83"/>
      <c r="H85" s="83"/>
      <c r="I85" s="83"/>
      <c r="J85" s="83"/>
      <c r="K85" s="143"/>
      <c r="L85" s="994">
        <f t="shared" si="194"/>
        <v>0</v>
      </c>
      <c r="M85" s="995"/>
      <c r="N85" s="962">
        <f t="shared" si="206"/>
        <v>0</v>
      </c>
      <c r="O85" s="953"/>
      <c r="P85" s="962">
        <f t="shared" si="205"/>
        <v>0</v>
      </c>
      <c r="Q85" s="953"/>
      <c r="R85" s="962">
        <f t="shared" si="195"/>
        <v>0</v>
      </c>
      <c r="S85" s="953"/>
      <c r="T85" s="962">
        <f t="shared" si="196"/>
        <v>0</v>
      </c>
      <c r="U85" s="953"/>
      <c r="V85" s="962">
        <f t="shared" si="197"/>
        <v>0</v>
      </c>
      <c r="W85" s="953"/>
      <c r="X85" s="43">
        <f t="shared" si="204"/>
        <v>0</v>
      </c>
      <c r="Y85" s="1109"/>
      <c r="Z85" s="1110"/>
      <c r="AA85" s="1109"/>
      <c r="AB85" s="1110"/>
      <c r="AC85" s="1109"/>
      <c r="AD85" s="1110"/>
      <c r="AE85" s="1109"/>
      <c r="AF85" s="1110"/>
      <c r="AG85" s="1109"/>
      <c r="AH85" s="1110"/>
      <c r="AI85" s="716"/>
      <c r="AJ85" s="1169"/>
      <c r="AK85" s="1170"/>
      <c r="AL85" s="1169"/>
      <c r="AM85" s="1170"/>
      <c r="AN85" s="1169"/>
      <c r="AO85" s="1170"/>
      <c r="AP85" s="1169"/>
      <c r="AQ85" s="1170"/>
      <c r="AR85" s="1169"/>
      <c r="AS85" s="1170"/>
      <c r="AT85" s="904"/>
      <c r="AU85" s="1132"/>
      <c r="AV85" s="1133"/>
      <c r="AW85" s="1132"/>
      <c r="AX85" s="1133"/>
      <c r="AY85" s="1132"/>
      <c r="AZ85" s="1133"/>
      <c r="BA85" s="1132"/>
      <c r="BB85" s="1133"/>
      <c r="BC85" s="1132"/>
      <c r="BD85" s="1133"/>
      <c r="BE85" s="931"/>
      <c r="BF85" s="195">
        <f t="shared" si="198"/>
        <v>0</v>
      </c>
      <c r="BG85" s="195">
        <f t="shared" si="199"/>
        <v>0</v>
      </c>
      <c r="BH85" s="195">
        <f t="shared" si="200"/>
        <v>0</v>
      </c>
      <c r="BI85" s="195">
        <f t="shared" si="201"/>
        <v>0</v>
      </c>
      <c r="BJ85" s="195">
        <f t="shared" si="202"/>
        <v>0</v>
      </c>
      <c r="BK85" s="91">
        <f t="shared" si="203"/>
        <v>0</v>
      </c>
    </row>
    <row r="86" spans="1:63" s="12" customFormat="1" ht="15" customHeight="1">
      <c r="A86" s="25"/>
      <c r="B86" s="25"/>
      <c r="C86" s="82" t="s">
        <v>68</v>
      </c>
      <c r="D86" s="40"/>
      <c r="E86" s="83"/>
      <c r="F86" s="83"/>
      <c r="G86" s="83"/>
      <c r="H86" s="83"/>
      <c r="I86" s="83"/>
      <c r="J86" s="83"/>
      <c r="K86" s="143"/>
      <c r="L86" s="994">
        <f t="shared" si="194"/>
        <v>0</v>
      </c>
      <c r="M86" s="995"/>
      <c r="N86" s="962">
        <f t="shared" si="206"/>
        <v>0</v>
      </c>
      <c r="O86" s="953"/>
      <c r="P86" s="962">
        <f t="shared" si="205"/>
        <v>0</v>
      </c>
      <c r="Q86" s="953"/>
      <c r="R86" s="962">
        <f t="shared" si="195"/>
        <v>0</v>
      </c>
      <c r="S86" s="953"/>
      <c r="T86" s="962">
        <f t="shared" si="196"/>
        <v>0</v>
      </c>
      <c r="U86" s="953"/>
      <c r="V86" s="962">
        <f t="shared" si="197"/>
        <v>0</v>
      </c>
      <c r="W86" s="953"/>
      <c r="X86" s="43">
        <f t="shared" si="204"/>
        <v>0</v>
      </c>
      <c r="Y86" s="1109"/>
      <c r="Z86" s="1110"/>
      <c r="AA86" s="1109"/>
      <c r="AB86" s="1110"/>
      <c r="AC86" s="1109"/>
      <c r="AD86" s="1110"/>
      <c r="AE86" s="1109"/>
      <c r="AF86" s="1110"/>
      <c r="AG86" s="1109"/>
      <c r="AH86" s="1110"/>
      <c r="AI86" s="716"/>
      <c r="AJ86" s="1169"/>
      <c r="AK86" s="1170"/>
      <c r="AL86" s="1169"/>
      <c r="AM86" s="1170"/>
      <c r="AN86" s="1169"/>
      <c r="AO86" s="1170"/>
      <c r="AP86" s="1169"/>
      <c r="AQ86" s="1170"/>
      <c r="AR86" s="1169"/>
      <c r="AS86" s="1170"/>
      <c r="AT86" s="904"/>
      <c r="AU86" s="1132"/>
      <c r="AV86" s="1133"/>
      <c r="AW86" s="1132"/>
      <c r="AX86" s="1133"/>
      <c r="AY86" s="1132"/>
      <c r="AZ86" s="1133"/>
      <c r="BA86" s="1132"/>
      <c r="BB86" s="1133"/>
      <c r="BC86" s="1132"/>
      <c r="BD86" s="1133"/>
      <c r="BE86" s="931"/>
      <c r="BF86" s="195">
        <f t="shared" si="198"/>
        <v>0</v>
      </c>
      <c r="BG86" s="195">
        <f t="shared" si="199"/>
        <v>0</v>
      </c>
      <c r="BH86" s="195">
        <f t="shared" si="200"/>
        <v>0</v>
      </c>
      <c r="BI86" s="195">
        <f t="shared" si="201"/>
        <v>0</v>
      </c>
      <c r="BJ86" s="195">
        <f t="shared" si="202"/>
        <v>0</v>
      </c>
      <c r="BK86" s="91">
        <f t="shared" si="203"/>
        <v>0</v>
      </c>
    </row>
    <row r="87" spans="1:63" s="12" customFormat="1" ht="15" customHeight="1">
      <c r="A87" s="25"/>
      <c r="B87" s="25"/>
      <c r="C87" s="56"/>
      <c r="D87" s="1122"/>
      <c r="E87" s="948"/>
      <c r="F87" s="948"/>
      <c r="G87" s="948"/>
      <c r="H87" s="948"/>
      <c r="I87" s="1005"/>
      <c r="J87" s="981" t="s">
        <v>528</v>
      </c>
      <c r="K87" s="1115"/>
      <c r="L87" s="1115"/>
      <c r="M87" s="1115"/>
      <c r="N87" s="960">
        <f>SUM(N75:N86)</f>
        <v>0</v>
      </c>
      <c r="O87" s="1103"/>
      <c r="P87" s="960">
        <f>SUM(P75:P86)</f>
        <v>0</v>
      </c>
      <c r="Q87" s="1103"/>
      <c r="R87" s="960">
        <f>SUM(R75:R86)</f>
        <v>0</v>
      </c>
      <c r="S87" s="1103"/>
      <c r="T87" s="960">
        <f>SUM(T75:T86)</f>
        <v>0</v>
      </c>
      <c r="U87" s="1103"/>
      <c r="V87" s="960">
        <f>SUM(V75:V86)</f>
        <v>0</v>
      </c>
      <c r="W87" s="1103"/>
      <c r="X87" s="733">
        <f>SUM(X75:X86)</f>
        <v>0</v>
      </c>
      <c r="Y87" s="960"/>
      <c r="Z87" s="1103"/>
      <c r="AA87" s="960"/>
      <c r="AB87" s="1103"/>
      <c r="AC87" s="960"/>
      <c r="AD87" s="1103"/>
      <c r="AE87" s="960"/>
      <c r="AF87" s="1103"/>
      <c r="AG87" s="960"/>
      <c r="AH87" s="1103"/>
      <c r="AI87" s="733"/>
      <c r="AJ87" s="960"/>
      <c r="AK87" s="1103"/>
      <c r="AL87" s="960"/>
      <c r="AM87" s="1103"/>
      <c r="AN87" s="960"/>
      <c r="AO87" s="1103"/>
      <c r="AP87" s="960"/>
      <c r="AQ87" s="1103"/>
      <c r="AR87" s="960"/>
      <c r="AS87" s="1103"/>
      <c r="AT87" s="733"/>
      <c r="AU87" s="960"/>
      <c r="AV87" s="1103"/>
      <c r="AW87" s="960"/>
      <c r="AX87" s="1103"/>
      <c r="AY87" s="960"/>
      <c r="AZ87" s="1103"/>
      <c r="BA87" s="960"/>
      <c r="BB87" s="1103"/>
      <c r="BC87" s="960"/>
      <c r="BD87" s="1103"/>
      <c r="BE87" s="733"/>
      <c r="BF87" s="832">
        <f>N87</f>
        <v>0</v>
      </c>
      <c r="BG87" s="832">
        <f>P87</f>
        <v>0</v>
      </c>
      <c r="BH87" s="832">
        <f>R87</f>
        <v>0</v>
      </c>
      <c r="BI87" s="832">
        <f>T87</f>
        <v>0</v>
      </c>
      <c r="BJ87" s="832">
        <f>V87</f>
        <v>0</v>
      </c>
      <c r="BK87" s="833">
        <f>X87</f>
        <v>0</v>
      </c>
    </row>
    <row r="88" spans="1:63" s="12" customFormat="1" ht="25.5" customHeight="1">
      <c r="A88" s="25"/>
      <c r="B88" s="25"/>
      <c r="C88" s="56"/>
      <c r="D88" s="52"/>
      <c r="E88" s="1123" t="s">
        <v>323</v>
      </c>
      <c r="F88" s="1123"/>
      <c r="G88" s="1123"/>
      <c r="H88" s="1123"/>
      <c r="I88" s="1123"/>
      <c r="J88" s="57"/>
      <c r="K88" s="57"/>
      <c r="L88" s="155"/>
      <c r="M88" s="196"/>
      <c r="N88" s="156"/>
      <c r="O88" s="157"/>
      <c r="P88" s="156"/>
      <c r="Q88" s="157"/>
      <c r="R88" s="156"/>
      <c r="S88" s="157"/>
      <c r="T88" s="156"/>
      <c r="U88" s="157"/>
      <c r="V88" s="156"/>
      <c r="W88" s="157"/>
      <c r="X88" s="190"/>
      <c r="Y88" s="156"/>
      <c r="Z88" s="157"/>
      <c r="AA88" s="156"/>
      <c r="AB88" s="157"/>
      <c r="AC88" s="156"/>
      <c r="AD88" s="157"/>
      <c r="AE88" s="156"/>
      <c r="AF88" s="157"/>
      <c r="AG88" s="156"/>
      <c r="AH88" s="157"/>
      <c r="AI88" s="190"/>
      <c r="AJ88" s="156"/>
      <c r="AK88" s="157"/>
      <c r="AL88" s="156"/>
      <c r="AM88" s="157"/>
      <c r="AN88" s="156"/>
      <c r="AO88" s="157"/>
      <c r="AP88" s="156"/>
      <c r="AQ88" s="157"/>
      <c r="AR88" s="156"/>
      <c r="AS88" s="157"/>
      <c r="AT88" s="190"/>
      <c r="AU88" s="156"/>
      <c r="AV88" s="157"/>
      <c r="AW88" s="156"/>
      <c r="AX88" s="157"/>
      <c r="AY88" s="156"/>
      <c r="AZ88" s="157"/>
      <c r="BA88" s="156"/>
      <c r="BB88" s="157"/>
      <c r="BC88" s="156"/>
      <c r="BD88" s="157"/>
      <c r="BE88" s="190"/>
      <c r="BF88" s="195"/>
      <c r="BG88" s="195"/>
      <c r="BH88" s="195"/>
      <c r="BI88" s="195"/>
      <c r="BJ88" s="195"/>
      <c r="BK88" s="91"/>
    </row>
    <row r="89" spans="1:63" s="12" customFormat="1" ht="24.75" customHeight="1">
      <c r="A89" s="25"/>
      <c r="B89" s="25"/>
      <c r="C89" s="27" t="s">
        <v>688</v>
      </c>
      <c r="D89" s="704" t="s">
        <v>526</v>
      </c>
      <c r="E89" s="149" t="s">
        <v>691</v>
      </c>
      <c r="F89" s="149" t="s">
        <v>692</v>
      </c>
      <c r="G89" s="149" t="s">
        <v>693</v>
      </c>
      <c r="H89" s="149" t="s">
        <v>694</v>
      </c>
      <c r="I89" s="149" t="s">
        <v>695</v>
      </c>
      <c r="J89" s="83"/>
      <c r="K89" s="32" t="s">
        <v>687</v>
      </c>
      <c r="L89" s="1118" t="s">
        <v>4</v>
      </c>
      <c r="M89" s="1119"/>
      <c r="N89" s="77"/>
      <c r="O89" s="81"/>
      <c r="P89" s="77"/>
      <c r="Q89" s="81"/>
      <c r="R89" s="77"/>
      <c r="S89" s="81"/>
      <c r="T89" s="77"/>
      <c r="U89" s="81"/>
      <c r="V89" s="77"/>
      <c r="W89" s="81"/>
      <c r="X89" s="62"/>
      <c r="Y89" s="77"/>
      <c r="Z89" s="81"/>
      <c r="AA89" s="77"/>
      <c r="AB89" s="81"/>
      <c r="AC89" s="77"/>
      <c r="AD89" s="81"/>
      <c r="AE89" s="77"/>
      <c r="AF89" s="81"/>
      <c r="AG89" s="77"/>
      <c r="AH89" s="81"/>
      <c r="AI89" s="62"/>
      <c r="AJ89" s="77"/>
      <c r="AK89" s="81"/>
      <c r="AL89" s="77"/>
      <c r="AM89" s="81"/>
      <c r="AN89" s="77"/>
      <c r="AO89" s="81"/>
      <c r="AP89" s="77"/>
      <c r="AQ89" s="81"/>
      <c r="AR89" s="77"/>
      <c r="AS89" s="81"/>
      <c r="AT89" s="62"/>
      <c r="AU89" s="77"/>
      <c r="AV89" s="81"/>
      <c r="AW89" s="77"/>
      <c r="AX89" s="81"/>
      <c r="AY89" s="77"/>
      <c r="AZ89" s="81"/>
      <c r="BA89" s="77"/>
      <c r="BB89" s="81"/>
      <c r="BC89" s="77"/>
      <c r="BD89" s="81"/>
      <c r="BE89" s="62"/>
      <c r="BF89" s="195"/>
      <c r="BG89" s="195"/>
      <c r="BH89" s="195"/>
      <c r="BI89" s="195"/>
      <c r="BJ89" s="195"/>
      <c r="BK89" s="91"/>
    </row>
    <row r="90" spans="1:63" ht="15" customHeight="1">
      <c r="C90" s="82" t="s">
        <v>68</v>
      </c>
      <c r="D90" s="711"/>
      <c r="E90" s="83"/>
      <c r="F90" s="83"/>
      <c r="G90" s="83"/>
      <c r="H90" s="83"/>
      <c r="I90" s="83"/>
      <c r="J90" s="83"/>
      <c r="K90" s="143"/>
      <c r="L90" s="994">
        <f t="shared" ref="L90:L95" si="207">VLOOKUP(C90,TravelIncrease,2,0)</f>
        <v>0</v>
      </c>
      <c r="M90" s="995"/>
      <c r="N90" s="962">
        <f t="shared" ref="N90:N95" si="208">E90*K90</f>
        <v>0</v>
      </c>
      <c r="O90" s="953"/>
      <c r="P90" s="962">
        <f t="shared" ref="P90:P95" si="209">F90*K90*L90</f>
        <v>0</v>
      </c>
      <c r="Q90" s="953"/>
      <c r="R90" s="962">
        <f t="shared" ref="R90:R95" si="210">G90*K90*(L90^2)</f>
        <v>0</v>
      </c>
      <c r="S90" s="953"/>
      <c r="T90" s="962">
        <f t="shared" ref="T90:T95" si="211">H90*K90*(L90^3)</f>
        <v>0</v>
      </c>
      <c r="U90" s="953"/>
      <c r="V90" s="962">
        <f t="shared" ref="V90:V95" si="212">I90*K90*(L90^4)</f>
        <v>0</v>
      </c>
      <c r="W90" s="953"/>
      <c r="X90" s="43">
        <f t="shared" ref="X90:X95" si="213">SUM(N90+P90+R90+T90+V90)</f>
        <v>0</v>
      </c>
      <c r="Y90" s="1109"/>
      <c r="Z90" s="1110"/>
      <c r="AA90" s="1109"/>
      <c r="AB90" s="1110"/>
      <c r="AC90" s="1109"/>
      <c r="AD90" s="1110"/>
      <c r="AE90" s="1109"/>
      <c r="AF90" s="1110"/>
      <c r="AG90" s="1109"/>
      <c r="AH90" s="1110"/>
      <c r="AI90" s="716"/>
      <c r="AJ90" s="1169"/>
      <c r="AK90" s="1170"/>
      <c r="AL90" s="1169"/>
      <c r="AM90" s="1170"/>
      <c r="AN90" s="1169"/>
      <c r="AO90" s="1170"/>
      <c r="AP90" s="1169"/>
      <c r="AQ90" s="1170"/>
      <c r="AR90" s="1169"/>
      <c r="AS90" s="1170"/>
      <c r="AT90" s="904"/>
      <c r="AU90" s="1132"/>
      <c r="AV90" s="1133"/>
      <c r="AW90" s="1132"/>
      <c r="AX90" s="1133"/>
      <c r="AY90" s="1132"/>
      <c r="AZ90" s="1133"/>
      <c r="BA90" s="1132"/>
      <c r="BB90" s="1133"/>
      <c r="BC90" s="1132"/>
      <c r="BD90" s="1133"/>
      <c r="BE90" s="931"/>
      <c r="BF90" s="195">
        <f>N90</f>
        <v>0</v>
      </c>
      <c r="BG90" s="195">
        <f t="shared" si="199"/>
        <v>0</v>
      </c>
      <c r="BH90" s="195">
        <f t="shared" si="200"/>
        <v>0</v>
      </c>
      <c r="BI90" s="195">
        <f t="shared" si="201"/>
        <v>0</v>
      </c>
      <c r="BJ90" s="195">
        <f t="shared" si="202"/>
        <v>0</v>
      </c>
      <c r="BK90" s="91">
        <f t="shared" si="203"/>
        <v>0</v>
      </c>
    </row>
    <row r="91" spans="1:63" ht="15" customHeight="1">
      <c r="C91" s="82" t="s">
        <v>68</v>
      </c>
      <c r="D91" s="40"/>
      <c r="E91" s="83"/>
      <c r="F91" s="83"/>
      <c r="G91" s="83"/>
      <c r="H91" s="83"/>
      <c r="I91" s="83"/>
      <c r="J91" s="83"/>
      <c r="K91" s="143"/>
      <c r="L91" s="994">
        <f t="shared" si="207"/>
        <v>0</v>
      </c>
      <c r="M91" s="995"/>
      <c r="N91" s="962">
        <f t="shared" si="208"/>
        <v>0</v>
      </c>
      <c r="O91" s="953"/>
      <c r="P91" s="962">
        <f t="shared" si="209"/>
        <v>0</v>
      </c>
      <c r="Q91" s="953"/>
      <c r="R91" s="962">
        <f t="shared" si="210"/>
        <v>0</v>
      </c>
      <c r="S91" s="953"/>
      <c r="T91" s="962">
        <f t="shared" si="211"/>
        <v>0</v>
      </c>
      <c r="U91" s="953"/>
      <c r="V91" s="962">
        <f t="shared" si="212"/>
        <v>0</v>
      </c>
      <c r="W91" s="953"/>
      <c r="X91" s="43">
        <f t="shared" si="213"/>
        <v>0</v>
      </c>
      <c r="Y91" s="1109"/>
      <c r="Z91" s="1110"/>
      <c r="AA91" s="1109"/>
      <c r="AB91" s="1110"/>
      <c r="AC91" s="1109"/>
      <c r="AD91" s="1110"/>
      <c r="AE91" s="1109"/>
      <c r="AF91" s="1110"/>
      <c r="AG91" s="1109"/>
      <c r="AH91" s="1110"/>
      <c r="AI91" s="716"/>
      <c r="AJ91" s="1169"/>
      <c r="AK91" s="1170"/>
      <c r="AL91" s="1169"/>
      <c r="AM91" s="1170"/>
      <c r="AN91" s="1169"/>
      <c r="AO91" s="1170"/>
      <c r="AP91" s="1169"/>
      <c r="AQ91" s="1170"/>
      <c r="AR91" s="1169"/>
      <c r="AS91" s="1170"/>
      <c r="AT91" s="904"/>
      <c r="AU91" s="1132"/>
      <c r="AV91" s="1133"/>
      <c r="AW91" s="1132"/>
      <c r="AX91" s="1133"/>
      <c r="AY91" s="1132"/>
      <c r="AZ91" s="1133"/>
      <c r="BA91" s="1132"/>
      <c r="BB91" s="1133"/>
      <c r="BC91" s="1132"/>
      <c r="BD91" s="1133"/>
      <c r="BE91" s="931"/>
      <c r="BF91" s="195">
        <f>N91</f>
        <v>0</v>
      </c>
      <c r="BG91" s="195">
        <f t="shared" si="199"/>
        <v>0</v>
      </c>
      <c r="BH91" s="195">
        <f t="shared" si="200"/>
        <v>0</v>
      </c>
      <c r="BI91" s="195">
        <f t="shared" si="201"/>
        <v>0</v>
      </c>
      <c r="BJ91" s="195">
        <f t="shared" si="202"/>
        <v>0</v>
      </c>
      <c r="BK91" s="91">
        <f t="shared" si="203"/>
        <v>0</v>
      </c>
    </row>
    <row r="92" spans="1:63" ht="15" customHeight="1">
      <c r="C92" s="82" t="s">
        <v>68</v>
      </c>
      <c r="D92" s="711"/>
      <c r="E92" s="83"/>
      <c r="F92" s="83"/>
      <c r="G92" s="83"/>
      <c r="H92" s="83"/>
      <c r="I92" s="83"/>
      <c r="J92" s="83"/>
      <c r="K92" s="143"/>
      <c r="L92" s="994">
        <f t="shared" si="207"/>
        <v>0</v>
      </c>
      <c r="M92" s="995"/>
      <c r="N92" s="962">
        <f t="shared" si="208"/>
        <v>0</v>
      </c>
      <c r="O92" s="953"/>
      <c r="P92" s="962">
        <f t="shared" si="209"/>
        <v>0</v>
      </c>
      <c r="Q92" s="953"/>
      <c r="R92" s="962">
        <f t="shared" si="210"/>
        <v>0</v>
      </c>
      <c r="S92" s="953"/>
      <c r="T92" s="962">
        <f t="shared" si="211"/>
        <v>0</v>
      </c>
      <c r="U92" s="953"/>
      <c r="V92" s="962">
        <f t="shared" si="212"/>
        <v>0</v>
      </c>
      <c r="W92" s="953"/>
      <c r="X92" s="43">
        <f t="shared" si="213"/>
        <v>0</v>
      </c>
      <c r="Y92" s="1109"/>
      <c r="Z92" s="1110"/>
      <c r="AA92" s="1109"/>
      <c r="AB92" s="1110"/>
      <c r="AC92" s="1109"/>
      <c r="AD92" s="1110"/>
      <c r="AE92" s="1109"/>
      <c r="AF92" s="1110"/>
      <c r="AG92" s="1109"/>
      <c r="AH92" s="1110"/>
      <c r="AI92" s="716"/>
      <c r="AJ92" s="1169"/>
      <c r="AK92" s="1170"/>
      <c r="AL92" s="1169"/>
      <c r="AM92" s="1170"/>
      <c r="AN92" s="1169"/>
      <c r="AO92" s="1170"/>
      <c r="AP92" s="1169"/>
      <c r="AQ92" s="1170"/>
      <c r="AR92" s="1169"/>
      <c r="AS92" s="1170"/>
      <c r="AT92" s="904"/>
      <c r="AU92" s="1132"/>
      <c r="AV92" s="1133"/>
      <c r="AW92" s="1132"/>
      <c r="AX92" s="1133"/>
      <c r="AY92" s="1132"/>
      <c r="AZ92" s="1133"/>
      <c r="BA92" s="1132"/>
      <c r="BB92" s="1133"/>
      <c r="BC92" s="1132"/>
      <c r="BD92" s="1133"/>
      <c r="BE92" s="931"/>
      <c r="BF92" s="195">
        <f t="shared" si="198"/>
        <v>0</v>
      </c>
      <c r="BG92" s="195">
        <f t="shared" si="199"/>
        <v>0</v>
      </c>
      <c r="BH92" s="195">
        <f t="shared" si="200"/>
        <v>0</v>
      </c>
      <c r="BI92" s="195">
        <f t="shared" si="201"/>
        <v>0</v>
      </c>
      <c r="BJ92" s="195">
        <f t="shared" si="202"/>
        <v>0</v>
      </c>
      <c r="BK92" s="91">
        <f t="shared" si="203"/>
        <v>0</v>
      </c>
    </row>
    <row r="93" spans="1:63" ht="15" customHeight="1">
      <c r="C93" s="82" t="s">
        <v>68</v>
      </c>
      <c r="D93" s="40"/>
      <c r="E93" s="83"/>
      <c r="F93" s="83"/>
      <c r="G93" s="83"/>
      <c r="H93" s="83"/>
      <c r="I93" s="83"/>
      <c r="J93" s="83"/>
      <c r="K93" s="143"/>
      <c r="L93" s="994">
        <f t="shared" si="207"/>
        <v>0</v>
      </c>
      <c r="M93" s="995"/>
      <c r="N93" s="962">
        <f t="shared" si="208"/>
        <v>0</v>
      </c>
      <c r="O93" s="953"/>
      <c r="P93" s="962">
        <f t="shared" si="209"/>
        <v>0</v>
      </c>
      <c r="Q93" s="953"/>
      <c r="R93" s="962">
        <f t="shared" si="210"/>
        <v>0</v>
      </c>
      <c r="S93" s="953"/>
      <c r="T93" s="962">
        <f t="shared" si="211"/>
        <v>0</v>
      </c>
      <c r="U93" s="953"/>
      <c r="V93" s="962">
        <f t="shared" si="212"/>
        <v>0</v>
      </c>
      <c r="W93" s="953"/>
      <c r="X93" s="43">
        <f t="shared" si="213"/>
        <v>0</v>
      </c>
      <c r="Y93" s="1109"/>
      <c r="Z93" s="1110"/>
      <c r="AA93" s="1109"/>
      <c r="AB93" s="1110"/>
      <c r="AC93" s="1109"/>
      <c r="AD93" s="1110"/>
      <c r="AE93" s="1109"/>
      <c r="AF93" s="1110"/>
      <c r="AG93" s="1109"/>
      <c r="AH93" s="1110"/>
      <c r="AI93" s="716"/>
      <c r="AJ93" s="1169"/>
      <c r="AK93" s="1170"/>
      <c r="AL93" s="1169"/>
      <c r="AM93" s="1170"/>
      <c r="AN93" s="1169"/>
      <c r="AO93" s="1170"/>
      <c r="AP93" s="1169"/>
      <c r="AQ93" s="1170"/>
      <c r="AR93" s="1169"/>
      <c r="AS93" s="1170"/>
      <c r="AT93" s="904"/>
      <c r="AU93" s="1132"/>
      <c r="AV93" s="1133"/>
      <c r="AW93" s="1132"/>
      <c r="AX93" s="1133"/>
      <c r="AY93" s="1132"/>
      <c r="AZ93" s="1133"/>
      <c r="BA93" s="1132"/>
      <c r="BB93" s="1133"/>
      <c r="BC93" s="1132"/>
      <c r="BD93" s="1133"/>
      <c r="BE93" s="931"/>
      <c r="BF93" s="195">
        <f t="shared" si="198"/>
        <v>0</v>
      </c>
      <c r="BG93" s="195">
        <f t="shared" si="199"/>
        <v>0</v>
      </c>
      <c r="BH93" s="195">
        <f t="shared" si="200"/>
        <v>0</v>
      </c>
      <c r="BI93" s="195">
        <f t="shared" si="201"/>
        <v>0</v>
      </c>
      <c r="BJ93" s="195">
        <f t="shared" si="202"/>
        <v>0</v>
      </c>
      <c r="BK93" s="91">
        <f t="shared" si="203"/>
        <v>0</v>
      </c>
    </row>
    <row r="94" spans="1:63" ht="15" customHeight="1">
      <c r="C94" s="82" t="s">
        <v>68</v>
      </c>
      <c r="D94" s="711"/>
      <c r="E94" s="83"/>
      <c r="F94" s="83"/>
      <c r="G94" s="83"/>
      <c r="H94" s="83"/>
      <c r="I94" s="83"/>
      <c r="J94" s="83"/>
      <c r="K94" s="143"/>
      <c r="L94" s="994">
        <f t="shared" si="207"/>
        <v>0</v>
      </c>
      <c r="M94" s="995"/>
      <c r="N94" s="962">
        <f t="shared" si="208"/>
        <v>0</v>
      </c>
      <c r="O94" s="953"/>
      <c r="P94" s="962">
        <f t="shared" si="209"/>
        <v>0</v>
      </c>
      <c r="Q94" s="953"/>
      <c r="R94" s="962">
        <f t="shared" si="210"/>
        <v>0</v>
      </c>
      <c r="S94" s="953"/>
      <c r="T94" s="962">
        <f t="shared" si="211"/>
        <v>0</v>
      </c>
      <c r="U94" s="953"/>
      <c r="V94" s="962">
        <f t="shared" si="212"/>
        <v>0</v>
      </c>
      <c r="W94" s="953"/>
      <c r="X94" s="43">
        <f t="shared" si="213"/>
        <v>0</v>
      </c>
      <c r="Y94" s="1109"/>
      <c r="Z94" s="1110"/>
      <c r="AA94" s="1109"/>
      <c r="AB94" s="1110"/>
      <c r="AC94" s="1109"/>
      <c r="AD94" s="1110"/>
      <c r="AE94" s="1109"/>
      <c r="AF94" s="1110"/>
      <c r="AG94" s="1109"/>
      <c r="AH94" s="1110"/>
      <c r="AI94" s="716"/>
      <c r="AJ94" s="1169"/>
      <c r="AK94" s="1170"/>
      <c r="AL94" s="1169"/>
      <c r="AM94" s="1170"/>
      <c r="AN94" s="1169"/>
      <c r="AO94" s="1170"/>
      <c r="AP94" s="1169"/>
      <c r="AQ94" s="1170"/>
      <c r="AR94" s="1169"/>
      <c r="AS94" s="1170"/>
      <c r="AT94" s="904"/>
      <c r="AU94" s="1132"/>
      <c r="AV94" s="1133"/>
      <c r="AW94" s="1132"/>
      <c r="AX94" s="1133"/>
      <c r="AY94" s="1132"/>
      <c r="AZ94" s="1133"/>
      <c r="BA94" s="1132"/>
      <c r="BB94" s="1133"/>
      <c r="BC94" s="1132"/>
      <c r="BD94" s="1133"/>
      <c r="BE94" s="931"/>
      <c r="BF94" s="195">
        <f t="shared" si="198"/>
        <v>0</v>
      </c>
      <c r="BG94" s="195">
        <f t="shared" si="199"/>
        <v>0</v>
      </c>
      <c r="BH94" s="195">
        <f t="shared" si="200"/>
        <v>0</v>
      </c>
      <c r="BI94" s="195">
        <f t="shared" si="201"/>
        <v>0</v>
      </c>
      <c r="BJ94" s="195">
        <f t="shared" si="202"/>
        <v>0</v>
      </c>
      <c r="BK94" s="91">
        <f t="shared" si="203"/>
        <v>0</v>
      </c>
    </row>
    <row r="95" spans="1:63" ht="15" customHeight="1">
      <c r="C95" s="82" t="s">
        <v>68</v>
      </c>
      <c r="D95" s="40"/>
      <c r="E95" s="83"/>
      <c r="F95" s="83"/>
      <c r="G95" s="83"/>
      <c r="H95" s="83"/>
      <c r="I95" s="83"/>
      <c r="J95" s="83"/>
      <c r="K95" s="143"/>
      <c r="L95" s="994">
        <f t="shared" si="207"/>
        <v>0</v>
      </c>
      <c r="M95" s="995"/>
      <c r="N95" s="962">
        <f t="shared" si="208"/>
        <v>0</v>
      </c>
      <c r="O95" s="953"/>
      <c r="P95" s="962">
        <f t="shared" si="209"/>
        <v>0</v>
      </c>
      <c r="Q95" s="953"/>
      <c r="R95" s="962">
        <f t="shared" si="210"/>
        <v>0</v>
      </c>
      <c r="S95" s="953"/>
      <c r="T95" s="962">
        <f t="shared" si="211"/>
        <v>0</v>
      </c>
      <c r="U95" s="953"/>
      <c r="V95" s="962">
        <f t="shared" si="212"/>
        <v>0</v>
      </c>
      <c r="W95" s="953"/>
      <c r="X95" s="43">
        <f t="shared" si="213"/>
        <v>0</v>
      </c>
      <c r="Y95" s="1109"/>
      <c r="Z95" s="1110"/>
      <c r="AA95" s="1109"/>
      <c r="AB95" s="1110"/>
      <c r="AC95" s="1109"/>
      <c r="AD95" s="1110"/>
      <c r="AE95" s="1109"/>
      <c r="AF95" s="1110"/>
      <c r="AG95" s="1109"/>
      <c r="AH95" s="1110"/>
      <c r="AI95" s="716"/>
      <c r="AJ95" s="1169"/>
      <c r="AK95" s="1170"/>
      <c r="AL95" s="1169"/>
      <c r="AM95" s="1170"/>
      <c r="AN95" s="1169"/>
      <c r="AO95" s="1170"/>
      <c r="AP95" s="1169"/>
      <c r="AQ95" s="1170"/>
      <c r="AR95" s="1169"/>
      <c r="AS95" s="1170"/>
      <c r="AT95" s="904"/>
      <c r="AU95" s="1132"/>
      <c r="AV95" s="1133"/>
      <c r="AW95" s="1132"/>
      <c r="AX95" s="1133"/>
      <c r="AY95" s="1132"/>
      <c r="AZ95" s="1133"/>
      <c r="BA95" s="1132"/>
      <c r="BB95" s="1133"/>
      <c r="BC95" s="1132"/>
      <c r="BD95" s="1133"/>
      <c r="BE95" s="931"/>
      <c r="BF95" s="195">
        <f t="shared" si="198"/>
        <v>0</v>
      </c>
      <c r="BG95" s="195">
        <f t="shared" si="199"/>
        <v>0</v>
      </c>
      <c r="BH95" s="195">
        <f t="shared" si="200"/>
        <v>0</v>
      </c>
      <c r="BI95" s="195">
        <f t="shared" si="201"/>
        <v>0</v>
      </c>
      <c r="BJ95" s="195">
        <f t="shared" si="202"/>
        <v>0</v>
      </c>
      <c r="BK95" s="91">
        <f t="shared" si="203"/>
        <v>0</v>
      </c>
    </row>
    <row r="96" spans="1:63" ht="15" customHeight="1">
      <c r="C96" s="56"/>
      <c r="D96" s="712"/>
      <c r="E96" s="57"/>
      <c r="F96" s="57"/>
      <c r="G96" s="57"/>
      <c r="H96" s="57"/>
      <c r="I96" s="57"/>
      <c r="J96" s="979" t="s">
        <v>527</v>
      </c>
      <c r="K96" s="1115"/>
      <c r="L96" s="1115"/>
      <c r="M96" s="1115"/>
      <c r="N96" s="960">
        <f>SUM(N90:N95)</f>
        <v>0</v>
      </c>
      <c r="O96" s="1103"/>
      <c r="P96" s="960">
        <f>SUM(P90:P95)</f>
        <v>0</v>
      </c>
      <c r="Q96" s="1103"/>
      <c r="R96" s="960">
        <f>SUM(R90:R95)</f>
        <v>0</v>
      </c>
      <c r="S96" s="1103"/>
      <c r="T96" s="960">
        <f>SUM(T90:T95)</f>
        <v>0</v>
      </c>
      <c r="U96" s="1103"/>
      <c r="V96" s="960">
        <f>SUM(V90:V95)</f>
        <v>0</v>
      </c>
      <c r="W96" s="1103"/>
      <c r="X96" s="286">
        <f>SUM(X90:X95)</f>
        <v>0</v>
      </c>
      <c r="Y96" s="960"/>
      <c r="Z96" s="1103"/>
      <c r="AA96" s="960"/>
      <c r="AB96" s="1103"/>
      <c r="AC96" s="960"/>
      <c r="AD96" s="1103"/>
      <c r="AE96" s="960"/>
      <c r="AF96" s="1103"/>
      <c r="AG96" s="960"/>
      <c r="AH96" s="1103"/>
      <c r="AI96" s="286"/>
      <c r="AJ96" s="960"/>
      <c r="AK96" s="1103"/>
      <c r="AL96" s="960"/>
      <c r="AM96" s="1103"/>
      <c r="AN96" s="960"/>
      <c r="AO96" s="1103"/>
      <c r="AP96" s="960"/>
      <c r="AQ96" s="1103"/>
      <c r="AR96" s="960"/>
      <c r="AS96" s="1103"/>
      <c r="AT96" s="286"/>
      <c r="AU96" s="960"/>
      <c r="AV96" s="1103"/>
      <c r="AW96" s="960"/>
      <c r="AX96" s="1103"/>
      <c r="AY96" s="960"/>
      <c r="AZ96" s="1103"/>
      <c r="BA96" s="960"/>
      <c r="BB96" s="1103"/>
      <c r="BC96" s="960"/>
      <c r="BD96" s="1103"/>
      <c r="BE96" s="286"/>
      <c r="BF96" s="832">
        <f>N96</f>
        <v>0</v>
      </c>
      <c r="BG96" s="832">
        <f>P96</f>
        <v>0</v>
      </c>
      <c r="BH96" s="832">
        <f>R96</f>
        <v>0</v>
      </c>
      <c r="BI96" s="832">
        <f>T96</f>
        <v>0</v>
      </c>
      <c r="BJ96" s="832">
        <f>V96</f>
        <v>0</v>
      </c>
      <c r="BK96" s="833">
        <f t="shared" si="203"/>
        <v>0</v>
      </c>
    </row>
    <row r="97" spans="1:64" s="76" customFormat="1" ht="26.25" customHeight="1">
      <c r="A97" s="141">
        <v>2000</v>
      </c>
      <c r="B97" s="141"/>
      <c r="C97" s="170" t="s">
        <v>600</v>
      </c>
      <c r="D97" s="171"/>
      <c r="E97" s="982" t="s">
        <v>323</v>
      </c>
      <c r="F97" s="982"/>
      <c r="G97" s="982"/>
      <c r="H97" s="982"/>
      <c r="I97" s="982"/>
      <c r="J97" s="171"/>
      <c r="K97" s="171"/>
      <c r="L97" s="171"/>
      <c r="M97" s="172"/>
      <c r="N97" s="77"/>
      <c r="O97" s="61"/>
      <c r="P97" s="77"/>
      <c r="Q97" s="61"/>
      <c r="R97" s="77"/>
      <c r="S97" s="61"/>
      <c r="T97" s="77"/>
      <c r="U97" s="61"/>
      <c r="V97" s="77"/>
      <c r="W97" s="61"/>
      <c r="X97" s="62"/>
      <c r="Y97" s="77"/>
      <c r="Z97" s="61"/>
      <c r="AA97" s="77"/>
      <c r="AB97" s="61"/>
      <c r="AC97" s="77"/>
      <c r="AD97" s="61"/>
      <c r="AE97" s="77"/>
      <c r="AF97" s="61"/>
      <c r="AG97" s="77"/>
      <c r="AH97" s="61"/>
      <c r="AI97" s="62"/>
      <c r="AJ97" s="77"/>
      <c r="AK97" s="61"/>
      <c r="AL97" s="77"/>
      <c r="AM97" s="61"/>
      <c r="AN97" s="77"/>
      <c r="AO97" s="61"/>
      <c r="AP97" s="77"/>
      <c r="AQ97" s="61"/>
      <c r="AR97" s="77"/>
      <c r="AS97" s="61"/>
      <c r="AT97" s="62"/>
      <c r="AU97" s="77"/>
      <c r="AV97" s="61"/>
      <c r="AW97" s="77"/>
      <c r="AX97" s="61"/>
      <c r="AY97" s="77"/>
      <c r="AZ97" s="61"/>
      <c r="BA97" s="77"/>
      <c r="BB97" s="61"/>
      <c r="BC97" s="77"/>
      <c r="BD97" s="61"/>
      <c r="BE97" s="62"/>
      <c r="BF97" s="45"/>
      <c r="BG97" s="45"/>
      <c r="BH97" s="45"/>
      <c r="BI97" s="45"/>
      <c r="BJ97" s="45"/>
      <c r="BK97" s="828"/>
    </row>
    <row r="98" spans="1:64" s="12" customFormat="1" ht="34.5" customHeight="1">
      <c r="A98" s="25"/>
      <c r="B98" s="25"/>
      <c r="C98" s="27" t="s">
        <v>791</v>
      </c>
      <c r="D98" s="14" t="s">
        <v>526</v>
      </c>
      <c r="E98" s="149" t="s">
        <v>691</v>
      </c>
      <c r="F98" s="149" t="s">
        <v>692</v>
      </c>
      <c r="G98" s="149" t="s">
        <v>693</v>
      </c>
      <c r="H98" s="149" t="s">
        <v>694</v>
      </c>
      <c r="I98" s="149" t="s">
        <v>695</v>
      </c>
      <c r="J98" s="83"/>
      <c r="K98" s="32" t="s">
        <v>687</v>
      </c>
      <c r="L98" s="1118" t="s">
        <v>4</v>
      </c>
      <c r="M98" s="1119"/>
      <c r="N98" s="77"/>
      <c r="O98" s="81"/>
      <c r="P98" s="59"/>
      <c r="Q98" s="81"/>
      <c r="R98" s="59"/>
      <c r="S98" s="81"/>
      <c r="T98" s="59"/>
      <c r="U98" s="81"/>
      <c r="V98" s="59"/>
      <c r="W98" s="81"/>
      <c r="X98" s="62"/>
      <c r="Y98" s="77"/>
      <c r="Z98" s="81"/>
      <c r="AA98" s="59"/>
      <c r="AB98" s="81"/>
      <c r="AC98" s="59"/>
      <c r="AD98" s="81"/>
      <c r="AE98" s="59"/>
      <c r="AF98" s="81"/>
      <c r="AG98" s="59"/>
      <c r="AH98" s="81"/>
      <c r="AI98" s="62"/>
      <c r="AJ98" s="77"/>
      <c r="AK98" s="81"/>
      <c r="AL98" s="59"/>
      <c r="AM98" s="81"/>
      <c r="AN98" s="59"/>
      <c r="AO98" s="81"/>
      <c r="AP98" s="59"/>
      <c r="AQ98" s="81"/>
      <c r="AR98" s="59"/>
      <c r="AS98" s="81"/>
      <c r="AT98" s="62"/>
      <c r="AU98" s="77"/>
      <c r="AV98" s="81"/>
      <c r="AW98" s="59"/>
      <c r="AX98" s="81"/>
      <c r="AY98" s="59"/>
      <c r="AZ98" s="81"/>
      <c r="BA98" s="59"/>
      <c r="BB98" s="81"/>
      <c r="BC98" s="59"/>
      <c r="BD98" s="81"/>
      <c r="BE98" s="62"/>
      <c r="BF98" s="83"/>
      <c r="BG98" s="83"/>
      <c r="BH98" s="83"/>
      <c r="BI98" s="83"/>
      <c r="BJ98" s="83"/>
      <c r="BK98" s="830"/>
      <c r="BL98" s="39"/>
    </row>
    <row r="99" spans="1:64" s="12" customFormat="1" ht="15" customHeight="1">
      <c r="A99" s="25"/>
      <c r="B99" s="25"/>
      <c r="C99" s="82" t="s">
        <v>68</v>
      </c>
      <c r="D99" s="40"/>
      <c r="E99" s="83"/>
      <c r="F99" s="83"/>
      <c r="G99" s="83"/>
      <c r="H99" s="83"/>
      <c r="I99" s="83"/>
      <c r="J99" s="83"/>
      <c r="K99" s="143"/>
      <c r="L99" s="994">
        <f t="shared" ref="L99:L110" si="214">VLOOKUP(C99,TravelIncrease,2,0)</f>
        <v>0</v>
      </c>
      <c r="M99" s="995"/>
      <c r="N99" s="1116"/>
      <c r="O99" s="1117"/>
      <c r="P99" s="1116"/>
      <c r="Q99" s="1117"/>
      <c r="R99" s="1116"/>
      <c r="S99" s="1117"/>
      <c r="T99" s="1116"/>
      <c r="U99" s="1117"/>
      <c r="V99" s="1116"/>
      <c r="W99" s="1117"/>
      <c r="X99" s="717"/>
      <c r="Y99" s="1138">
        <f>E99*K99</f>
        <v>0</v>
      </c>
      <c r="Z99" s="1139"/>
      <c r="AA99" s="1138">
        <f>F99*K99*L99</f>
        <v>0</v>
      </c>
      <c r="AB99" s="1139"/>
      <c r="AC99" s="1138">
        <f>G99*K99*(L99^2)</f>
        <v>0</v>
      </c>
      <c r="AD99" s="1139"/>
      <c r="AE99" s="1138">
        <f t="shared" ref="AE99:AE104" si="215">H99*K99*(L99^3)</f>
        <v>0</v>
      </c>
      <c r="AF99" s="1139"/>
      <c r="AG99" s="1138">
        <f>I99*K99*(L99^4)</f>
        <v>0</v>
      </c>
      <c r="AH99" s="1139"/>
      <c r="AI99" s="708">
        <f>SUM(Y99+AA99+AC99+AE99+AG99)</f>
        <v>0</v>
      </c>
      <c r="AJ99" s="1169"/>
      <c r="AK99" s="1170"/>
      <c r="AL99" s="1169"/>
      <c r="AM99" s="1170"/>
      <c r="AN99" s="1169"/>
      <c r="AO99" s="1170"/>
      <c r="AP99" s="1169"/>
      <c r="AQ99" s="1170"/>
      <c r="AR99" s="1169"/>
      <c r="AS99" s="1170"/>
      <c r="AT99" s="904"/>
      <c r="AU99" s="1132"/>
      <c r="AV99" s="1133"/>
      <c r="AW99" s="1132"/>
      <c r="AX99" s="1133"/>
      <c r="AY99" s="1132"/>
      <c r="AZ99" s="1133"/>
      <c r="BA99" s="1132"/>
      <c r="BB99" s="1133"/>
      <c r="BC99" s="1132"/>
      <c r="BD99" s="1133"/>
      <c r="BE99" s="931"/>
      <c r="BF99" s="195">
        <f>Y99</f>
        <v>0</v>
      </c>
      <c r="BG99" s="195">
        <f>AA99</f>
        <v>0</v>
      </c>
      <c r="BH99" s="195">
        <f>AC99</f>
        <v>0</v>
      </c>
      <c r="BI99" s="195">
        <f>AE99</f>
        <v>0</v>
      </c>
      <c r="BJ99" s="195">
        <f>AG99</f>
        <v>0</v>
      </c>
      <c r="BK99" s="91">
        <f>AI99</f>
        <v>0</v>
      </c>
      <c r="BL99" s="39"/>
    </row>
    <row r="100" spans="1:64" s="12" customFormat="1" ht="15" customHeight="1">
      <c r="A100" s="25"/>
      <c r="B100" s="25"/>
      <c r="C100" s="82" t="s">
        <v>68</v>
      </c>
      <c r="D100" s="40"/>
      <c r="E100" s="83"/>
      <c r="F100" s="83"/>
      <c r="G100" s="83"/>
      <c r="H100" s="83"/>
      <c r="I100" s="83"/>
      <c r="J100" s="83"/>
      <c r="K100" s="143"/>
      <c r="L100" s="994">
        <f t="shared" si="214"/>
        <v>0</v>
      </c>
      <c r="M100" s="995"/>
      <c r="N100" s="1116"/>
      <c r="O100" s="1117"/>
      <c r="P100" s="1116"/>
      <c r="Q100" s="1117"/>
      <c r="R100" s="1116"/>
      <c r="S100" s="1117"/>
      <c r="T100" s="1116"/>
      <c r="U100" s="1117"/>
      <c r="V100" s="1116"/>
      <c r="W100" s="1117"/>
      <c r="X100" s="717"/>
      <c r="Y100" s="1138">
        <f>E100*K100</f>
        <v>0</v>
      </c>
      <c r="Z100" s="1139"/>
      <c r="AA100" s="1138">
        <f>F100*K100*L100</f>
        <v>0</v>
      </c>
      <c r="AB100" s="1139"/>
      <c r="AC100" s="1138">
        <f>G100*K100*(L100^2)</f>
        <v>0</v>
      </c>
      <c r="AD100" s="1139"/>
      <c r="AE100" s="1138">
        <f t="shared" si="215"/>
        <v>0</v>
      </c>
      <c r="AF100" s="1139"/>
      <c r="AG100" s="1138">
        <f>I100*K100*(L100^4)</f>
        <v>0</v>
      </c>
      <c r="AH100" s="1139"/>
      <c r="AI100" s="708">
        <f>SUM(Y100+AA100+AC100+AE100+AG100)</f>
        <v>0</v>
      </c>
      <c r="AJ100" s="1169"/>
      <c r="AK100" s="1170"/>
      <c r="AL100" s="1169"/>
      <c r="AM100" s="1170"/>
      <c r="AN100" s="1169"/>
      <c r="AO100" s="1170"/>
      <c r="AP100" s="1169"/>
      <c r="AQ100" s="1170"/>
      <c r="AR100" s="1169"/>
      <c r="AS100" s="1170"/>
      <c r="AT100" s="904"/>
      <c r="AU100" s="1132"/>
      <c r="AV100" s="1133"/>
      <c r="AW100" s="1132"/>
      <c r="AX100" s="1133"/>
      <c r="AY100" s="1132"/>
      <c r="AZ100" s="1133"/>
      <c r="BA100" s="1132"/>
      <c r="BB100" s="1133"/>
      <c r="BC100" s="1132"/>
      <c r="BD100" s="1133"/>
      <c r="BE100" s="931"/>
      <c r="BF100" s="195">
        <f>Y100</f>
        <v>0</v>
      </c>
      <c r="BG100" s="195">
        <f>AA100</f>
        <v>0</v>
      </c>
      <c r="BH100" s="195">
        <f>AC100</f>
        <v>0</v>
      </c>
      <c r="BI100" s="195">
        <f>AE100</f>
        <v>0</v>
      </c>
      <c r="BJ100" s="195">
        <f>AG100</f>
        <v>0</v>
      </c>
      <c r="BK100" s="91">
        <f>AI100</f>
        <v>0</v>
      </c>
      <c r="BL100" s="39"/>
    </row>
    <row r="101" spans="1:64" s="12" customFormat="1" ht="15" customHeight="1">
      <c r="A101" s="25"/>
      <c r="B101" s="25"/>
      <c r="C101" s="82" t="s">
        <v>68</v>
      </c>
      <c r="D101" s="40"/>
      <c r="E101" s="83"/>
      <c r="F101" s="83"/>
      <c r="G101" s="83"/>
      <c r="H101" s="83"/>
      <c r="I101" s="83"/>
      <c r="J101" s="83"/>
      <c r="K101" s="143"/>
      <c r="L101" s="994">
        <f t="shared" si="214"/>
        <v>0</v>
      </c>
      <c r="M101" s="995"/>
      <c r="N101" s="1116"/>
      <c r="O101" s="1117"/>
      <c r="P101" s="1116"/>
      <c r="Q101" s="1117"/>
      <c r="R101" s="1116"/>
      <c r="S101" s="1117"/>
      <c r="T101" s="1116"/>
      <c r="U101" s="1117"/>
      <c r="V101" s="1116"/>
      <c r="W101" s="1117"/>
      <c r="X101" s="717"/>
      <c r="Y101" s="1138">
        <f>E101*K101</f>
        <v>0</v>
      </c>
      <c r="Z101" s="1139"/>
      <c r="AA101" s="1138">
        <f>F101*K101*L101</f>
        <v>0</v>
      </c>
      <c r="AB101" s="1139"/>
      <c r="AC101" s="1138">
        <f>G101*K101*(L101^2)</f>
        <v>0</v>
      </c>
      <c r="AD101" s="1139"/>
      <c r="AE101" s="1138">
        <f t="shared" si="215"/>
        <v>0</v>
      </c>
      <c r="AF101" s="1139"/>
      <c r="AG101" s="1138">
        <f>I101*K101*(L101^4)</f>
        <v>0</v>
      </c>
      <c r="AH101" s="1139"/>
      <c r="AI101" s="708">
        <f>SUM(Y101+AA101+AC101+AE101+AG101)</f>
        <v>0</v>
      </c>
      <c r="AJ101" s="1169"/>
      <c r="AK101" s="1170"/>
      <c r="AL101" s="1169"/>
      <c r="AM101" s="1170"/>
      <c r="AN101" s="1169"/>
      <c r="AO101" s="1170"/>
      <c r="AP101" s="1169"/>
      <c r="AQ101" s="1170"/>
      <c r="AR101" s="1169"/>
      <c r="AS101" s="1170"/>
      <c r="AT101" s="904"/>
      <c r="AU101" s="1132"/>
      <c r="AV101" s="1133"/>
      <c r="AW101" s="1132"/>
      <c r="AX101" s="1133"/>
      <c r="AY101" s="1132"/>
      <c r="AZ101" s="1133"/>
      <c r="BA101" s="1132"/>
      <c r="BB101" s="1133"/>
      <c r="BC101" s="1132"/>
      <c r="BD101" s="1133"/>
      <c r="BE101" s="931"/>
      <c r="BF101" s="195">
        <f t="shared" ref="BF101:BF120" si="216">Y101</f>
        <v>0</v>
      </c>
      <c r="BG101" s="195">
        <f t="shared" ref="BG101:BG120" si="217">AA101</f>
        <v>0</v>
      </c>
      <c r="BH101" s="195">
        <f t="shared" ref="BH101:BH120" si="218">AC101</f>
        <v>0</v>
      </c>
      <c r="BI101" s="195">
        <f t="shared" ref="BI101:BI120" si="219">AE101</f>
        <v>0</v>
      </c>
      <c r="BJ101" s="195">
        <f t="shared" ref="BJ101:BJ120" si="220">AG101</f>
        <v>0</v>
      </c>
      <c r="BK101" s="91">
        <f t="shared" ref="BK101:BK120" si="221">AI101</f>
        <v>0</v>
      </c>
      <c r="BL101" s="39"/>
    </row>
    <row r="102" spans="1:64" s="12" customFormat="1" ht="15" customHeight="1">
      <c r="A102" s="25"/>
      <c r="B102" s="25"/>
      <c r="C102" s="82" t="s">
        <v>68</v>
      </c>
      <c r="D102" s="40"/>
      <c r="E102" s="83"/>
      <c r="F102" s="83"/>
      <c r="G102" s="83"/>
      <c r="H102" s="83"/>
      <c r="I102" s="83"/>
      <c r="J102" s="83"/>
      <c r="K102" s="143"/>
      <c r="L102" s="994">
        <f t="shared" si="214"/>
        <v>0</v>
      </c>
      <c r="M102" s="995"/>
      <c r="N102" s="1116"/>
      <c r="O102" s="1117"/>
      <c r="P102" s="1116"/>
      <c r="Q102" s="1117"/>
      <c r="R102" s="1116"/>
      <c r="S102" s="1117"/>
      <c r="T102" s="1116"/>
      <c r="U102" s="1117"/>
      <c r="V102" s="1116"/>
      <c r="W102" s="1117"/>
      <c r="X102" s="717"/>
      <c r="Y102" s="1138">
        <f>E102*K102</f>
        <v>0</v>
      </c>
      <c r="Z102" s="1139"/>
      <c r="AA102" s="1138">
        <f>F102*K102*L102</f>
        <v>0</v>
      </c>
      <c r="AB102" s="1139"/>
      <c r="AC102" s="1138">
        <f t="shared" ref="AC102:AC110" si="222">G102*K102*(L102^2)</f>
        <v>0</v>
      </c>
      <c r="AD102" s="1139"/>
      <c r="AE102" s="1138">
        <f t="shared" si="215"/>
        <v>0</v>
      </c>
      <c r="AF102" s="1139"/>
      <c r="AG102" s="1138">
        <f>I102*K102*(L102^4)</f>
        <v>0</v>
      </c>
      <c r="AH102" s="1139"/>
      <c r="AI102" s="708">
        <f>SUM(Y102+AA102+AC102+AE102+AG102)</f>
        <v>0</v>
      </c>
      <c r="AJ102" s="1169"/>
      <c r="AK102" s="1170"/>
      <c r="AL102" s="1169"/>
      <c r="AM102" s="1170"/>
      <c r="AN102" s="1169"/>
      <c r="AO102" s="1170"/>
      <c r="AP102" s="1169"/>
      <c r="AQ102" s="1170"/>
      <c r="AR102" s="1169"/>
      <c r="AS102" s="1170"/>
      <c r="AT102" s="904"/>
      <c r="AU102" s="1132"/>
      <c r="AV102" s="1133"/>
      <c r="AW102" s="1132"/>
      <c r="AX102" s="1133"/>
      <c r="AY102" s="1132"/>
      <c r="AZ102" s="1133"/>
      <c r="BA102" s="1132"/>
      <c r="BB102" s="1133"/>
      <c r="BC102" s="1132"/>
      <c r="BD102" s="1133"/>
      <c r="BE102" s="931"/>
      <c r="BF102" s="195">
        <f t="shared" si="216"/>
        <v>0</v>
      </c>
      <c r="BG102" s="195">
        <f t="shared" si="217"/>
        <v>0</v>
      </c>
      <c r="BH102" s="195">
        <f t="shared" si="218"/>
        <v>0</v>
      </c>
      <c r="BI102" s="195">
        <f t="shared" si="219"/>
        <v>0</v>
      </c>
      <c r="BJ102" s="195">
        <f t="shared" si="220"/>
        <v>0</v>
      </c>
      <c r="BK102" s="91">
        <f t="shared" si="221"/>
        <v>0</v>
      </c>
      <c r="BL102" s="39"/>
    </row>
    <row r="103" spans="1:64" s="12" customFormat="1" ht="15" customHeight="1">
      <c r="A103" s="25"/>
      <c r="B103" s="25"/>
      <c r="C103" s="82" t="s">
        <v>68</v>
      </c>
      <c r="D103" s="40"/>
      <c r="E103" s="83"/>
      <c r="F103" s="83"/>
      <c r="G103" s="83"/>
      <c r="H103" s="83"/>
      <c r="I103" s="83"/>
      <c r="J103" s="83"/>
      <c r="K103" s="143"/>
      <c r="L103" s="994">
        <f t="shared" si="214"/>
        <v>0</v>
      </c>
      <c r="M103" s="995"/>
      <c r="N103" s="1116"/>
      <c r="O103" s="1117"/>
      <c r="P103" s="1116"/>
      <c r="Q103" s="1117"/>
      <c r="R103" s="1116"/>
      <c r="S103" s="1117"/>
      <c r="T103" s="1116"/>
      <c r="U103" s="1117"/>
      <c r="V103" s="1116"/>
      <c r="W103" s="1117"/>
      <c r="X103" s="717"/>
      <c r="Y103" s="1138">
        <f t="shared" ref="Y103:Y110" si="223">E103*K103</f>
        <v>0</v>
      </c>
      <c r="Z103" s="1139"/>
      <c r="AA103" s="1138">
        <f>F103*K103*L103</f>
        <v>0</v>
      </c>
      <c r="AB103" s="1139"/>
      <c r="AC103" s="1138">
        <f>G103*K103*(L103^2)</f>
        <v>0</v>
      </c>
      <c r="AD103" s="1139"/>
      <c r="AE103" s="1138">
        <f t="shared" si="215"/>
        <v>0</v>
      </c>
      <c r="AF103" s="1139"/>
      <c r="AG103" s="1138">
        <f>I103*K103*(L103^4)</f>
        <v>0</v>
      </c>
      <c r="AH103" s="1139"/>
      <c r="AI103" s="708">
        <f t="shared" ref="AI103:AI110" si="224">SUM(Y103+AA103+AC103+AE103+AG103)</f>
        <v>0</v>
      </c>
      <c r="AJ103" s="1169"/>
      <c r="AK103" s="1170"/>
      <c r="AL103" s="1169"/>
      <c r="AM103" s="1170"/>
      <c r="AN103" s="1169"/>
      <c r="AO103" s="1170"/>
      <c r="AP103" s="1169"/>
      <c r="AQ103" s="1170"/>
      <c r="AR103" s="1169"/>
      <c r="AS103" s="1170"/>
      <c r="AT103" s="904"/>
      <c r="AU103" s="1132"/>
      <c r="AV103" s="1133"/>
      <c r="AW103" s="1132"/>
      <c r="AX103" s="1133"/>
      <c r="AY103" s="1132"/>
      <c r="AZ103" s="1133"/>
      <c r="BA103" s="1132"/>
      <c r="BB103" s="1133"/>
      <c r="BC103" s="1132"/>
      <c r="BD103" s="1133"/>
      <c r="BE103" s="931"/>
      <c r="BF103" s="195">
        <f t="shared" si="216"/>
        <v>0</v>
      </c>
      <c r="BG103" s="195">
        <f t="shared" si="217"/>
        <v>0</v>
      </c>
      <c r="BH103" s="195">
        <f t="shared" si="218"/>
        <v>0</v>
      </c>
      <c r="BI103" s="195">
        <f t="shared" si="219"/>
        <v>0</v>
      </c>
      <c r="BJ103" s="195">
        <f t="shared" si="220"/>
        <v>0</v>
      </c>
      <c r="BK103" s="91">
        <f t="shared" si="221"/>
        <v>0</v>
      </c>
      <c r="BL103" s="39"/>
    </row>
    <row r="104" spans="1:64" s="12" customFormat="1" ht="15" customHeight="1">
      <c r="A104" s="25"/>
      <c r="B104" s="25"/>
      <c r="C104" s="82" t="s">
        <v>68</v>
      </c>
      <c r="D104" s="40"/>
      <c r="E104" s="83"/>
      <c r="F104" s="83"/>
      <c r="G104" s="83"/>
      <c r="H104" s="83"/>
      <c r="I104" s="83"/>
      <c r="J104" s="83"/>
      <c r="K104" s="143"/>
      <c r="L104" s="994">
        <f t="shared" si="214"/>
        <v>0</v>
      </c>
      <c r="M104" s="995"/>
      <c r="N104" s="1116"/>
      <c r="O104" s="1117"/>
      <c r="P104" s="1116"/>
      <c r="Q104" s="1117"/>
      <c r="R104" s="1116"/>
      <c r="S104" s="1117"/>
      <c r="T104" s="1116"/>
      <c r="U104" s="1117"/>
      <c r="V104" s="1116"/>
      <c r="W104" s="1117"/>
      <c r="X104" s="717"/>
      <c r="Y104" s="1138">
        <f t="shared" si="223"/>
        <v>0</v>
      </c>
      <c r="Z104" s="1139"/>
      <c r="AA104" s="1138">
        <f t="shared" ref="AA104:AA110" si="225">F104*K104*L104</f>
        <v>0</v>
      </c>
      <c r="AB104" s="1139"/>
      <c r="AC104" s="1138">
        <f t="shared" si="222"/>
        <v>0</v>
      </c>
      <c r="AD104" s="1139"/>
      <c r="AE104" s="1138">
        <f t="shared" si="215"/>
        <v>0</v>
      </c>
      <c r="AF104" s="1139"/>
      <c r="AG104" s="1138">
        <f t="shared" ref="AG104:AG110" si="226">I104*K104*(L104^4)</f>
        <v>0</v>
      </c>
      <c r="AH104" s="1139"/>
      <c r="AI104" s="708">
        <f t="shared" si="224"/>
        <v>0</v>
      </c>
      <c r="AJ104" s="1169"/>
      <c r="AK104" s="1170"/>
      <c r="AL104" s="1169"/>
      <c r="AM104" s="1170"/>
      <c r="AN104" s="1169"/>
      <c r="AO104" s="1170"/>
      <c r="AP104" s="1169"/>
      <c r="AQ104" s="1170"/>
      <c r="AR104" s="1169"/>
      <c r="AS104" s="1170"/>
      <c r="AT104" s="904"/>
      <c r="AU104" s="1132"/>
      <c r="AV104" s="1133"/>
      <c r="AW104" s="1132"/>
      <c r="AX104" s="1133"/>
      <c r="AY104" s="1132"/>
      <c r="AZ104" s="1133"/>
      <c r="BA104" s="1132"/>
      <c r="BB104" s="1133"/>
      <c r="BC104" s="1132"/>
      <c r="BD104" s="1133"/>
      <c r="BE104" s="931"/>
      <c r="BF104" s="195">
        <f t="shared" si="216"/>
        <v>0</v>
      </c>
      <c r="BG104" s="195">
        <f t="shared" si="217"/>
        <v>0</v>
      </c>
      <c r="BH104" s="195">
        <f t="shared" si="218"/>
        <v>0</v>
      </c>
      <c r="BI104" s="195">
        <f t="shared" si="219"/>
        <v>0</v>
      </c>
      <c r="BJ104" s="195">
        <f t="shared" si="220"/>
        <v>0</v>
      </c>
      <c r="BK104" s="91">
        <f t="shared" si="221"/>
        <v>0</v>
      </c>
      <c r="BL104" s="39"/>
    </row>
    <row r="105" spans="1:64" s="12" customFormat="1" ht="15" customHeight="1">
      <c r="A105" s="25"/>
      <c r="B105" s="25"/>
      <c r="C105" s="82" t="s">
        <v>68</v>
      </c>
      <c r="D105" s="40"/>
      <c r="E105" s="83"/>
      <c r="F105" s="83"/>
      <c r="G105" s="83"/>
      <c r="H105" s="83"/>
      <c r="I105" s="83"/>
      <c r="J105" s="83"/>
      <c r="K105" s="143"/>
      <c r="L105" s="994">
        <f t="shared" si="214"/>
        <v>0</v>
      </c>
      <c r="M105" s="995"/>
      <c r="N105" s="1116"/>
      <c r="O105" s="1117"/>
      <c r="P105" s="1116"/>
      <c r="Q105" s="1117"/>
      <c r="R105" s="1116"/>
      <c r="S105" s="1117"/>
      <c r="T105" s="1116"/>
      <c r="U105" s="1117"/>
      <c r="V105" s="1116"/>
      <c r="W105" s="1117"/>
      <c r="X105" s="717"/>
      <c r="Y105" s="1138">
        <f t="shared" si="223"/>
        <v>0</v>
      </c>
      <c r="Z105" s="1139"/>
      <c r="AA105" s="1138">
        <f t="shared" si="225"/>
        <v>0</v>
      </c>
      <c r="AB105" s="1139"/>
      <c r="AC105" s="1138">
        <f t="shared" si="222"/>
        <v>0</v>
      </c>
      <c r="AD105" s="1139"/>
      <c r="AE105" s="1138">
        <f t="shared" ref="AE105:AE110" si="227">H105*K105*(L105^3)</f>
        <v>0</v>
      </c>
      <c r="AF105" s="1139"/>
      <c r="AG105" s="1138">
        <f t="shared" si="226"/>
        <v>0</v>
      </c>
      <c r="AH105" s="1139"/>
      <c r="AI105" s="708">
        <f t="shared" si="224"/>
        <v>0</v>
      </c>
      <c r="AJ105" s="1169"/>
      <c r="AK105" s="1170"/>
      <c r="AL105" s="1169"/>
      <c r="AM105" s="1170"/>
      <c r="AN105" s="1169"/>
      <c r="AO105" s="1170"/>
      <c r="AP105" s="1169"/>
      <c r="AQ105" s="1170"/>
      <c r="AR105" s="1169"/>
      <c r="AS105" s="1170"/>
      <c r="AT105" s="904"/>
      <c r="AU105" s="1132"/>
      <c r="AV105" s="1133"/>
      <c r="AW105" s="1132"/>
      <c r="AX105" s="1133"/>
      <c r="AY105" s="1132"/>
      <c r="AZ105" s="1133"/>
      <c r="BA105" s="1132"/>
      <c r="BB105" s="1133"/>
      <c r="BC105" s="1132"/>
      <c r="BD105" s="1133"/>
      <c r="BE105" s="931"/>
      <c r="BF105" s="195">
        <f t="shared" si="216"/>
        <v>0</v>
      </c>
      <c r="BG105" s="195">
        <f t="shared" si="217"/>
        <v>0</v>
      </c>
      <c r="BH105" s="195">
        <f t="shared" si="218"/>
        <v>0</v>
      </c>
      <c r="BI105" s="195">
        <f t="shared" si="219"/>
        <v>0</v>
      </c>
      <c r="BJ105" s="195">
        <f t="shared" si="220"/>
        <v>0</v>
      </c>
      <c r="BK105" s="91">
        <f t="shared" si="221"/>
        <v>0</v>
      </c>
      <c r="BL105" s="39"/>
    </row>
    <row r="106" spans="1:64" s="12" customFormat="1" ht="15" customHeight="1">
      <c r="A106" s="25"/>
      <c r="B106" s="25"/>
      <c r="C106" s="82" t="s">
        <v>68</v>
      </c>
      <c r="D106" s="40"/>
      <c r="E106" s="83"/>
      <c r="F106" s="83"/>
      <c r="G106" s="83"/>
      <c r="H106" s="83"/>
      <c r="I106" s="83"/>
      <c r="J106" s="83"/>
      <c r="K106" s="143"/>
      <c r="L106" s="994">
        <f t="shared" si="214"/>
        <v>0</v>
      </c>
      <c r="M106" s="995"/>
      <c r="N106" s="1116"/>
      <c r="O106" s="1117"/>
      <c r="P106" s="1116"/>
      <c r="Q106" s="1117"/>
      <c r="R106" s="1116"/>
      <c r="S106" s="1117"/>
      <c r="T106" s="1116"/>
      <c r="U106" s="1117"/>
      <c r="V106" s="1116"/>
      <c r="W106" s="1117"/>
      <c r="X106" s="717"/>
      <c r="Y106" s="1138">
        <f t="shared" si="223"/>
        <v>0</v>
      </c>
      <c r="Z106" s="1139"/>
      <c r="AA106" s="1138">
        <f t="shared" si="225"/>
        <v>0</v>
      </c>
      <c r="AB106" s="1139"/>
      <c r="AC106" s="1138">
        <f t="shared" si="222"/>
        <v>0</v>
      </c>
      <c r="AD106" s="1139"/>
      <c r="AE106" s="1138">
        <f t="shared" si="227"/>
        <v>0</v>
      </c>
      <c r="AF106" s="1139"/>
      <c r="AG106" s="1138">
        <f t="shared" si="226"/>
        <v>0</v>
      </c>
      <c r="AH106" s="1139"/>
      <c r="AI106" s="708">
        <f t="shared" si="224"/>
        <v>0</v>
      </c>
      <c r="AJ106" s="1169"/>
      <c r="AK106" s="1170"/>
      <c r="AL106" s="1169"/>
      <c r="AM106" s="1170"/>
      <c r="AN106" s="1169"/>
      <c r="AO106" s="1170"/>
      <c r="AP106" s="1169"/>
      <c r="AQ106" s="1170"/>
      <c r="AR106" s="1169"/>
      <c r="AS106" s="1170"/>
      <c r="AT106" s="904"/>
      <c r="AU106" s="1132"/>
      <c r="AV106" s="1133"/>
      <c r="AW106" s="1132"/>
      <c r="AX106" s="1133"/>
      <c r="AY106" s="1132"/>
      <c r="AZ106" s="1133"/>
      <c r="BA106" s="1132"/>
      <c r="BB106" s="1133"/>
      <c r="BC106" s="1132"/>
      <c r="BD106" s="1133"/>
      <c r="BE106" s="931"/>
      <c r="BF106" s="195">
        <f t="shared" si="216"/>
        <v>0</v>
      </c>
      <c r="BG106" s="195">
        <f t="shared" si="217"/>
        <v>0</v>
      </c>
      <c r="BH106" s="195">
        <f t="shared" si="218"/>
        <v>0</v>
      </c>
      <c r="BI106" s="195">
        <f t="shared" si="219"/>
        <v>0</v>
      </c>
      <c r="BJ106" s="195">
        <f t="shared" si="220"/>
        <v>0</v>
      </c>
      <c r="BK106" s="91">
        <f t="shared" si="221"/>
        <v>0</v>
      </c>
      <c r="BL106" s="39"/>
    </row>
    <row r="107" spans="1:64" s="12" customFormat="1" ht="15" customHeight="1">
      <c r="A107" s="25"/>
      <c r="B107" s="25"/>
      <c r="C107" s="82" t="s">
        <v>68</v>
      </c>
      <c r="D107" s="40"/>
      <c r="E107" s="83"/>
      <c r="F107" s="83"/>
      <c r="G107" s="83"/>
      <c r="H107" s="83"/>
      <c r="I107" s="83"/>
      <c r="J107" s="83"/>
      <c r="K107" s="143"/>
      <c r="L107" s="994">
        <f t="shared" si="214"/>
        <v>0</v>
      </c>
      <c r="M107" s="995"/>
      <c r="N107" s="1116"/>
      <c r="O107" s="1117"/>
      <c r="P107" s="1116"/>
      <c r="Q107" s="1117"/>
      <c r="R107" s="1116"/>
      <c r="S107" s="1117"/>
      <c r="T107" s="1116"/>
      <c r="U107" s="1117"/>
      <c r="V107" s="1116"/>
      <c r="W107" s="1117"/>
      <c r="X107" s="717"/>
      <c r="Y107" s="1138">
        <f t="shared" si="223"/>
        <v>0</v>
      </c>
      <c r="Z107" s="1139"/>
      <c r="AA107" s="1138">
        <f t="shared" si="225"/>
        <v>0</v>
      </c>
      <c r="AB107" s="1139"/>
      <c r="AC107" s="1138">
        <f t="shared" si="222"/>
        <v>0</v>
      </c>
      <c r="AD107" s="1139"/>
      <c r="AE107" s="1138">
        <f t="shared" si="227"/>
        <v>0</v>
      </c>
      <c r="AF107" s="1139"/>
      <c r="AG107" s="1138">
        <f t="shared" si="226"/>
        <v>0</v>
      </c>
      <c r="AH107" s="1139"/>
      <c r="AI107" s="708">
        <f t="shared" si="224"/>
        <v>0</v>
      </c>
      <c r="AJ107" s="1169"/>
      <c r="AK107" s="1170"/>
      <c r="AL107" s="1169"/>
      <c r="AM107" s="1170"/>
      <c r="AN107" s="1169"/>
      <c r="AO107" s="1170"/>
      <c r="AP107" s="1169"/>
      <c r="AQ107" s="1170"/>
      <c r="AR107" s="1169"/>
      <c r="AS107" s="1170"/>
      <c r="AT107" s="904"/>
      <c r="AU107" s="1132"/>
      <c r="AV107" s="1133"/>
      <c r="AW107" s="1132"/>
      <c r="AX107" s="1133"/>
      <c r="AY107" s="1132"/>
      <c r="AZ107" s="1133"/>
      <c r="BA107" s="1132"/>
      <c r="BB107" s="1133"/>
      <c r="BC107" s="1132"/>
      <c r="BD107" s="1133"/>
      <c r="BE107" s="931"/>
      <c r="BF107" s="195">
        <f>Y107</f>
        <v>0</v>
      </c>
      <c r="BG107" s="195">
        <f t="shared" si="217"/>
        <v>0</v>
      </c>
      <c r="BH107" s="195">
        <f t="shared" si="218"/>
        <v>0</v>
      </c>
      <c r="BI107" s="195">
        <f t="shared" si="219"/>
        <v>0</v>
      </c>
      <c r="BJ107" s="195">
        <f t="shared" si="220"/>
        <v>0</v>
      </c>
      <c r="BK107" s="91">
        <f t="shared" si="221"/>
        <v>0</v>
      </c>
      <c r="BL107" s="39"/>
    </row>
    <row r="108" spans="1:64" s="12" customFormat="1" ht="15" customHeight="1">
      <c r="A108" s="25"/>
      <c r="B108" s="25"/>
      <c r="C108" s="82" t="s">
        <v>68</v>
      </c>
      <c r="D108" s="40"/>
      <c r="E108" s="83"/>
      <c r="F108" s="83"/>
      <c r="G108" s="83"/>
      <c r="H108" s="83"/>
      <c r="I108" s="83"/>
      <c r="J108" s="83"/>
      <c r="K108" s="143"/>
      <c r="L108" s="994">
        <f t="shared" si="214"/>
        <v>0</v>
      </c>
      <c r="M108" s="995"/>
      <c r="N108" s="1116"/>
      <c r="O108" s="1117"/>
      <c r="P108" s="1116"/>
      <c r="Q108" s="1117"/>
      <c r="R108" s="1116"/>
      <c r="S108" s="1117"/>
      <c r="T108" s="1116"/>
      <c r="U108" s="1117"/>
      <c r="V108" s="1116"/>
      <c r="W108" s="1117"/>
      <c r="X108" s="717"/>
      <c r="Y108" s="1138">
        <f t="shared" si="223"/>
        <v>0</v>
      </c>
      <c r="Z108" s="1139"/>
      <c r="AA108" s="1138">
        <f t="shared" si="225"/>
        <v>0</v>
      </c>
      <c r="AB108" s="1139"/>
      <c r="AC108" s="1138">
        <f t="shared" si="222"/>
        <v>0</v>
      </c>
      <c r="AD108" s="1139"/>
      <c r="AE108" s="1138">
        <f t="shared" si="227"/>
        <v>0</v>
      </c>
      <c r="AF108" s="1139"/>
      <c r="AG108" s="1138">
        <f t="shared" si="226"/>
        <v>0</v>
      </c>
      <c r="AH108" s="1139"/>
      <c r="AI108" s="708">
        <f t="shared" si="224"/>
        <v>0</v>
      </c>
      <c r="AJ108" s="1169"/>
      <c r="AK108" s="1170"/>
      <c r="AL108" s="1169"/>
      <c r="AM108" s="1170"/>
      <c r="AN108" s="1169"/>
      <c r="AO108" s="1170"/>
      <c r="AP108" s="1169"/>
      <c r="AQ108" s="1170"/>
      <c r="AR108" s="1169"/>
      <c r="AS108" s="1170"/>
      <c r="AT108" s="904"/>
      <c r="AU108" s="1132"/>
      <c r="AV108" s="1133"/>
      <c r="AW108" s="1132"/>
      <c r="AX108" s="1133"/>
      <c r="AY108" s="1132"/>
      <c r="AZ108" s="1133"/>
      <c r="BA108" s="1132"/>
      <c r="BB108" s="1133"/>
      <c r="BC108" s="1132"/>
      <c r="BD108" s="1133"/>
      <c r="BE108" s="931"/>
      <c r="BF108" s="195">
        <f t="shared" si="216"/>
        <v>0</v>
      </c>
      <c r="BG108" s="195">
        <f t="shared" si="217"/>
        <v>0</v>
      </c>
      <c r="BH108" s="195">
        <f t="shared" si="218"/>
        <v>0</v>
      </c>
      <c r="BI108" s="195">
        <f t="shared" si="219"/>
        <v>0</v>
      </c>
      <c r="BJ108" s="195">
        <f t="shared" si="220"/>
        <v>0</v>
      </c>
      <c r="BK108" s="91">
        <f t="shared" si="221"/>
        <v>0</v>
      </c>
      <c r="BL108" s="39"/>
    </row>
    <row r="109" spans="1:64" s="12" customFormat="1" ht="15" customHeight="1">
      <c r="A109" s="25"/>
      <c r="B109" s="25"/>
      <c r="C109" s="82" t="s">
        <v>68</v>
      </c>
      <c r="D109" s="40"/>
      <c r="E109" s="83"/>
      <c r="F109" s="83"/>
      <c r="G109" s="83"/>
      <c r="H109" s="83"/>
      <c r="I109" s="83"/>
      <c r="J109" s="83"/>
      <c r="K109" s="143"/>
      <c r="L109" s="994">
        <f t="shared" si="214"/>
        <v>0</v>
      </c>
      <c r="M109" s="995"/>
      <c r="N109" s="1116"/>
      <c r="O109" s="1117"/>
      <c r="P109" s="1116"/>
      <c r="Q109" s="1117"/>
      <c r="R109" s="1116"/>
      <c r="S109" s="1117"/>
      <c r="T109" s="1116"/>
      <c r="U109" s="1117"/>
      <c r="V109" s="1116"/>
      <c r="W109" s="1117"/>
      <c r="X109" s="717"/>
      <c r="Y109" s="1138">
        <f t="shared" si="223"/>
        <v>0</v>
      </c>
      <c r="Z109" s="1139"/>
      <c r="AA109" s="1138">
        <f t="shared" si="225"/>
        <v>0</v>
      </c>
      <c r="AB109" s="1139"/>
      <c r="AC109" s="1138">
        <f t="shared" si="222"/>
        <v>0</v>
      </c>
      <c r="AD109" s="1139"/>
      <c r="AE109" s="1138">
        <f t="shared" si="227"/>
        <v>0</v>
      </c>
      <c r="AF109" s="1139"/>
      <c r="AG109" s="1138">
        <f t="shared" si="226"/>
        <v>0</v>
      </c>
      <c r="AH109" s="1139"/>
      <c r="AI109" s="708">
        <f t="shared" si="224"/>
        <v>0</v>
      </c>
      <c r="AJ109" s="1169"/>
      <c r="AK109" s="1170"/>
      <c r="AL109" s="1169"/>
      <c r="AM109" s="1170"/>
      <c r="AN109" s="1169"/>
      <c r="AO109" s="1170"/>
      <c r="AP109" s="1169"/>
      <c r="AQ109" s="1170"/>
      <c r="AR109" s="1169"/>
      <c r="AS109" s="1170"/>
      <c r="AT109" s="904"/>
      <c r="AU109" s="1132"/>
      <c r="AV109" s="1133"/>
      <c r="AW109" s="1132"/>
      <c r="AX109" s="1133"/>
      <c r="AY109" s="1132"/>
      <c r="AZ109" s="1133"/>
      <c r="BA109" s="1132"/>
      <c r="BB109" s="1133"/>
      <c r="BC109" s="1132"/>
      <c r="BD109" s="1133"/>
      <c r="BE109" s="931"/>
      <c r="BF109" s="195">
        <f t="shared" si="216"/>
        <v>0</v>
      </c>
      <c r="BG109" s="195">
        <f t="shared" si="217"/>
        <v>0</v>
      </c>
      <c r="BH109" s="195">
        <f t="shared" si="218"/>
        <v>0</v>
      </c>
      <c r="BI109" s="195">
        <f t="shared" si="219"/>
        <v>0</v>
      </c>
      <c r="BJ109" s="195">
        <f t="shared" si="220"/>
        <v>0</v>
      </c>
      <c r="BK109" s="91">
        <f t="shared" si="221"/>
        <v>0</v>
      </c>
      <c r="BL109" s="39"/>
    </row>
    <row r="110" spans="1:64" s="12" customFormat="1" ht="15" customHeight="1">
      <c r="A110" s="25"/>
      <c r="B110" s="25"/>
      <c r="C110" s="82" t="s">
        <v>68</v>
      </c>
      <c r="D110" s="40"/>
      <c r="E110" s="83"/>
      <c r="F110" s="83"/>
      <c r="G110" s="83"/>
      <c r="H110" s="83"/>
      <c r="I110" s="83"/>
      <c r="J110" s="83"/>
      <c r="K110" s="143"/>
      <c r="L110" s="994">
        <f t="shared" si="214"/>
        <v>0</v>
      </c>
      <c r="M110" s="995"/>
      <c r="N110" s="1116"/>
      <c r="O110" s="1117"/>
      <c r="P110" s="1116"/>
      <c r="Q110" s="1117"/>
      <c r="R110" s="1116"/>
      <c r="S110" s="1117"/>
      <c r="T110" s="1116"/>
      <c r="U110" s="1117"/>
      <c r="V110" s="1116"/>
      <c r="W110" s="1117"/>
      <c r="X110" s="717"/>
      <c r="Y110" s="1138">
        <f t="shared" si="223"/>
        <v>0</v>
      </c>
      <c r="Z110" s="1139"/>
      <c r="AA110" s="1138">
        <f t="shared" si="225"/>
        <v>0</v>
      </c>
      <c r="AB110" s="1139"/>
      <c r="AC110" s="1138">
        <f t="shared" si="222"/>
        <v>0</v>
      </c>
      <c r="AD110" s="1139"/>
      <c r="AE110" s="1138">
        <f t="shared" si="227"/>
        <v>0</v>
      </c>
      <c r="AF110" s="1139"/>
      <c r="AG110" s="1138">
        <f t="shared" si="226"/>
        <v>0</v>
      </c>
      <c r="AH110" s="1139"/>
      <c r="AI110" s="708">
        <f t="shared" si="224"/>
        <v>0</v>
      </c>
      <c r="AJ110" s="1169"/>
      <c r="AK110" s="1170"/>
      <c r="AL110" s="1169"/>
      <c r="AM110" s="1170"/>
      <c r="AN110" s="1169"/>
      <c r="AO110" s="1170"/>
      <c r="AP110" s="1169"/>
      <c r="AQ110" s="1170"/>
      <c r="AR110" s="1169"/>
      <c r="AS110" s="1170"/>
      <c r="AT110" s="904"/>
      <c r="AU110" s="1132"/>
      <c r="AV110" s="1133"/>
      <c r="AW110" s="1132"/>
      <c r="AX110" s="1133"/>
      <c r="AY110" s="1132"/>
      <c r="AZ110" s="1133"/>
      <c r="BA110" s="1132"/>
      <c r="BB110" s="1133"/>
      <c r="BC110" s="1132"/>
      <c r="BD110" s="1133"/>
      <c r="BE110" s="931"/>
      <c r="BF110" s="195">
        <f t="shared" si="216"/>
        <v>0</v>
      </c>
      <c r="BG110" s="195">
        <f t="shared" si="217"/>
        <v>0</v>
      </c>
      <c r="BH110" s="195">
        <f t="shared" si="218"/>
        <v>0</v>
      </c>
      <c r="BI110" s="195">
        <f t="shared" si="219"/>
        <v>0</v>
      </c>
      <c r="BJ110" s="195">
        <f t="shared" si="220"/>
        <v>0</v>
      </c>
      <c r="BK110" s="91">
        <f t="shared" si="221"/>
        <v>0</v>
      </c>
      <c r="BL110" s="39"/>
    </row>
    <row r="111" spans="1:64" s="12" customFormat="1" ht="15" customHeight="1">
      <c r="A111" s="25"/>
      <c r="B111" s="25"/>
      <c r="C111" s="56"/>
      <c r="D111" s="1122"/>
      <c r="E111" s="948"/>
      <c r="F111" s="948"/>
      <c r="G111" s="948"/>
      <c r="H111" s="948"/>
      <c r="I111" s="1005"/>
      <c r="J111" s="981" t="s">
        <v>528</v>
      </c>
      <c r="K111" s="1115"/>
      <c r="L111" s="1115"/>
      <c r="M111" s="1115"/>
      <c r="N111" s="960"/>
      <c r="O111" s="1103"/>
      <c r="P111" s="960"/>
      <c r="Q111" s="1103"/>
      <c r="R111" s="960"/>
      <c r="S111" s="1103"/>
      <c r="T111" s="960"/>
      <c r="U111" s="1103"/>
      <c r="V111" s="960"/>
      <c r="W111" s="1103"/>
      <c r="X111" s="733"/>
      <c r="Y111" s="960">
        <f>SUM(Y99:Y110)</f>
        <v>0</v>
      </c>
      <c r="Z111" s="1103"/>
      <c r="AA111" s="960">
        <f>SUM(AA99:AA110)</f>
        <v>0</v>
      </c>
      <c r="AB111" s="1103"/>
      <c r="AC111" s="960">
        <f>SUM(AC99:AC110)</f>
        <v>0</v>
      </c>
      <c r="AD111" s="1103"/>
      <c r="AE111" s="960">
        <f>SUM(AE99:AE110)</f>
        <v>0</v>
      </c>
      <c r="AF111" s="1103"/>
      <c r="AG111" s="960">
        <f>SUM(AG99:AG110)</f>
        <v>0</v>
      </c>
      <c r="AH111" s="1103"/>
      <c r="AI111" s="733">
        <f>SUM(AI99:AI110)</f>
        <v>0</v>
      </c>
      <c r="AJ111" s="1120"/>
      <c r="AK111" s="1121"/>
      <c r="AL111" s="1120"/>
      <c r="AM111" s="1121"/>
      <c r="AN111" s="1120"/>
      <c r="AO111" s="1121"/>
      <c r="AP111" s="1120"/>
      <c r="AQ111" s="1121"/>
      <c r="AR111" s="1120"/>
      <c r="AS111" s="1121"/>
      <c r="AT111" s="908"/>
      <c r="AU111" s="1120"/>
      <c r="AV111" s="1121"/>
      <c r="AW111" s="1120"/>
      <c r="AX111" s="1121"/>
      <c r="AY111" s="1120"/>
      <c r="AZ111" s="1121"/>
      <c r="BA111" s="1120"/>
      <c r="BB111" s="1121"/>
      <c r="BC111" s="1120"/>
      <c r="BD111" s="1121"/>
      <c r="BE111" s="908"/>
      <c r="BF111" s="832">
        <f t="shared" si="216"/>
        <v>0</v>
      </c>
      <c r="BG111" s="832">
        <f t="shared" si="217"/>
        <v>0</v>
      </c>
      <c r="BH111" s="832">
        <f t="shared" si="218"/>
        <v>0</v>
      </c>
      <c r="BI111" s="832">
        <f t="shared" si="219"/>
        <v>0</v>
      </c>
      <c r="BJ111" s="832">
        <f t="shared" si="220"/>
        <v>0</v>
      </c>
      <c r="BK111" s="833">
        <f t="shared" si="221"/>
        <v>0</v>
      </c>
      <c r="BL111" s="39"/>
    </row>
    <row r="112" spans="1:64" s="12" customFormat="1" ht="25.5" customHeight="1">
      <c r="A112" s="25"/>
      <c r="B112" s="25"/>
      <c r="C112" s="56"/>
      <c r="D112" s="52"/>
      <c r="E112" s="1123" t="s">
        <v>323</v>
      </c>
      <c r="F112" s="1123"/>
      <c r="G112" s="1123"/>
      <c r="H112" s="1123"/>
      <c r="I112" s="1123"/>
      <c r="J112" s="57"/>
      <c r="K112" s="57"/>
      <c r="L112" s="155"/>
      <c r="M112" s="196"/>
      <c r="N112" s="156"/>
      <c r="O112" s="157"/>
      <c r="P112" s="156"/>
      <c r="Q112" s="157"/>
      <c r="R112" s="156"/>
      <c r="S112" s="157"/>
      <c r="T112" s="156"/>
      <c r="U112" s="157"/>
      <c r="V112" s="156"/>
      <c r="W112" s="157"/>
      <c r="X112" s="190"/>
      <c r="Y112" s="156"/>
      <c r="Z112" s="157"/>
      <c r="AA112" s="156"/>
      <c r="AB112" s="157"/>
      <c r="AC112" s="156"/>
      <c r="AD112" s="157"/>
      <c r="AE112" s="156"/>
      <c r="AF112" s="157"/>
      <c r="AG112" s="156"/>
      <c r="AH112" s="157"/>
      <c r="AI112" s="190"/>
      <c r="AJ112" s="909"/>
      <c r="AK112" s="910"/>
      <c r="AL112" s="909"/>
      <c r="AM112" s="910"/>
      <c r="AN112" s="909"/>
      <c r="AO112" s="910"/>
      <c r="AP112" s="909"/>
      <c r="AQ112" s="910"/>
      <c r="AR112" s="909"/>
      <c r="AS112" s="910"/>
      <c r="AT112" s="911"/>
      <c r="AU112" s="909"/>
      <c r="AV112" s="910"/>
      <c r="AW112" s="909"/>
      <c r="AX112" s="910"/>
      <c r="AY112" s="909"/>
      <c r="AZ112" s="910"/>
      <c r="BA112" s="909"/>
      <c r="BB112" s="910"/>
      <c r="BC112" s="909"/>
      <c r="BD112" s="910"/>
      <c r="BE112" s="911"/>
      <c r="BF112" s="195"/>
      <c r="BG112" s="195"/>
      <c r="BH112" s="195"/>
      <c r="BI112" s="195"/>
      <c r="BJ112" s="195"/>
      <c r="BK112" s="91"/>
      <c r="BL112" s="39"/>
    </row>
    <row r="113" spans="1:64" s="12" customFormat="1" ht="24.75" customHeight="1">
      <c r="A113" s="25"/>
      <c r="B113" s="25"/>
      <c r="C113" s="27" t="s">
        <v>688</v>
      </c>
      <c r="D113" s="704" t="s">
        <v>526</v>
      </c>
      <c r="E113" s="149" t="s">
        <v>691</v>
      </c>
      <c r="F113" s="149" t="s">
        <v>692</v>
      </c>
      <c r="G113" s="149" t="s">
        <v>693</v>
      </c>
      <c r="H113" s="149" t="s">
        <v>694</v>
      </c>
      <c r="I113" s="149" t="s">
        <v>695</v>
      </c>
      <c r="J113" s="83"/>
      <c r="K113" s="32" t="s">
        <v>687</v>
      </c>
      <c r="L113" s="1118" t="s">
        <v>4</v>
      </c>
      <c r="M113" s="1119"/>
      <c r="N113" s="77"/>
      <c r="O113" s="81"/>
      <c r="P113" s="77"/>
      <c r="Q113" s="81"/>
      <c r="R113" s="77"/>
      <c r="S113" s="81"/>
      <c r="T113" s="77"/>
      <c r="U113" s="81"/>
      <c r="V113" s="77"/>
      <c r="W113" s="81"/>
      <c r="X113" s="62"/>
      <c r="Y113" s="77"/>
      <c r="Z113" s="81"/>
      <c r="AA113" s="77"/>
      <c r="AB113" s="81"/>
      <c r="AC113" s="77"/>
      <c r="AD113" s="81"/>
      <c r="AE113" s="77"/>
      <c r="AF113" s="81"/>
      <c r="AG113" s="77"/>
      <c r="AH113" s="81"/>
      <c r="AI113" s="62"/>
      <c r="AJ113" s="912"/>
      <c r="AK113" s="913"/>
      <c r="AL113" s="912"/>
      <c r="AM113" s="913"/>
      <c r="AN113" s="912"/>
      <c r="AO113" s="913"/>
      <c r="AP113" s="912"/>
      <c r="AQ113" s="913"/>
      <c r="AR113" s="912"/>
      <c r="AS113" s="913"/>
      <c r="AT113" s="914"/>
      <c r="AU113" s="912"/>
      <c r="AV113" s="913"/>
      <c r="AW113" s="912"/>
      <c r="AX113" s="913"/>
      <c r="AY113" s="912"/>
      <c r="AZ113" s="913"/>
      <c r="BA113" s="912"/>
      <c r="BB113" s="913"/>
      <c r="BC113" s="912"/>
      <c r="BD113" s="913"/>
      <c r="BE113" s="914"/>
      <c r="BF113" s="195"/>
      <c r="BG113" s="195"/>
      <c r="BH113" s="195"/>
      <c r="BI113" s="195"/>
      <c r="BJ113" s="195"/>
      <c r="BK113" s="91"/>
      <c r="BL113" s="39"/>
    </row>
    <row r="114" spans="1:64" ht="15" customHeight="1">
      <c r="C114" s="82" t="s">
        <v>68</v>
      </c>
      <c r="D114" s="711"/>
      <c r="E114" s="83"/>
      <c r="F114" s="83"/>
      <c r="G114" s="83"/>
      <c r="H114" s="83"/>
      <c r="I114" s="83"/>
      <c r="J114" s="83"/>
      <c r="K114" s="143"/>
      <c r="L114" s="994">
        <f t="shared" ref="L114:L119" si="228">VLOOKUP(C114,TravelIncrease,2,0)</f>
        <v>0</v>
      </c>
      <c r="M114" s="995"/>
      <c r="N114" s="1116"/>
      <c r="O114" s="1117"/>
      <c r="P114" s="1116"/>
      <c r="Q114" s="1117"/>
      <c r="R114" s="1116"/>
      <c r="S114" s="1117"/>
      <c r="T114" s="1116"/>
      <c r="U114" s="1117"/>
      <c r="V114" s="1116"/>
      <c r="W114" s="1117"/>
      <c r="X114" s="717"/>
      <c r="Y114" s="1138">
        <f t="shared" ref="Y114:Y119" si="229">E114*K114</f>
        <v>0</v>
      </c>
      <c r="Z114" s="1139"/>
      <c r="AA114" s="1138">
        <f t="shared" ref="AA114:AA119" si="230">F114*K114*L114</f>
        <v>0</v>
      </c>
      <c r="AB114" s="1139"/>
      <c r="AC114" s="1138">
        <f t="shared" ref="AC114:AC119" si="231">G114*K114*(L114^2)</f>
        <v>0</v>
      </c>
      <c r="AD114" s="1139"/>
      <c r="AE114" s="1138">
        <f t="shared" ref="AE114:AE119" si="232">H114*K114*(L114^3)</f>
        <v>0</v>
      </c>
      <c r="AF114" s="1139"/>
      <c r="AG114" s="1138">
        <f t="shared" ref="AG114:AG119" si="233">I114*K114*(L114^4)</f>
        <v>0</v>
      </c>
      <c r="AH114" s="1139"/>
      <c r="AI114" s="708">
        <f t="shared" ref="AI114:AI119" si="234">SUM(Y114+AA114+AC114+AE114+AG114)</f>
        <v>0</v>
      </c>
      <c r="AJ114" s="1169"/>
      <c r="AK114" s="1170"/>
      <c r="AL114" s="1169"/>
      <c r="AM114" s="1170"/>
      <c r="AN114" s="1169"/>
      <c r="AO114" s="1170"/>
      <c r="AP114" s="1169"/>
      <c r="AQ114" s="1170"/>
      <c r="AR114" s="1169"/>
      <c r="AS114" s="1170"/>
      <c r="AT114" s="904"/>
      <c r="AU114" s="1132"/>
      <c r="AV114" s="1133"/>
      <c r="AW114" s="1132"/>
      <c r="AX114" s="1133"/>
      <c r="AY114" s="1132"/>
      <c r="AZ114" s="1133"/>
      <c r="BA114" s="1132"/>
      <c r="BB114" s="1133"/>
      <c r="BC114" s="1132"/>
      <c r="BD114" s="1133"/>
      <c r="BE114" s="931"/>
      <c r="BF114" s="195">
        <f t="shared" si="216"/>
        <v>0</v>
      </c>
      <c r="BG114" s="195">
        <f t="shared" si="217"/>
        <v>0</v>
      </c>
      <c r="BH114" s="195">
        <f t="shared" si="218"/>
        <v>0</v>
      </c>
      <c r="BI114" s="195">
        <f t="shared" si="219"/>
        <v>0</v>
      </c>
      <c r="BJ114" s="195">
        <f t="shared" si="220"/>
        <v>0</v>
      </c>
      <c r="BK114" s="91">
        <f>AI114</f>
        <v>0</v>
      </c>
      <c r="BL114" s="831"/>
    </row>
    <row r="115" spans="1:64" ht="15" customHeight="1">
      <c r="C115" s="82" t="s">
        <v>68</v>
      </c>
      <c r="D115" s="40"/>
      <c r="E115" s="83"/>
      <c r="F115" s="83"/>
      <c r="G115" s="83"/>
      <c r="H115" s="83"/>
      <c r="I115" s="83"/>
      <c r="J115" s="83"/>
      <c r="K115" s="143"/>
      <c r="L115" s="994">
        <f t="shared" si="228"/>
        <v>0</v>
      </c>
      <c r="M115" s="995"/>
      <c r="N115" s="1116"/>
      <c r="O115" s="1117"/>
      <c r="P115" s="1116"/>
      <c r="Q115" s="1117"/>
      <c r="R115" s="1116"/>
      <c r="S115" s="1117"/>
      <c r="T115" s="1116"/>
      <c r="U115" s="1117"/>
      <c r="V115" s="1116"/>
      <c r="W115" s="1117"/>
      <c r="X115" s="717"/>
      <c r="Y115" s="1138">
        <f t="shared" si="229"/>
        <v>0</v>
      </c>
      <c r="Z115" s="1139"/>
      <c r="AA115" s="1138">
        <f t="shared" si="230"/>
        <v>0</v>
      </c>
      <c r="AB115" s="1139"/>
      <c r="AC115" s="1138">
        <f t="shared" si="231"/>
        <v>0</v>
      </c>
      <c r="AD115" s="1139"/>
      <c r="AE115" s="1138">
        <f t="shared" si="232"/>
        <v>0</v>
      </c>
      <c r="AF115" s="1139"/>
      <c r="AG115" s="1138">
        <f t="shared" si="233"/>
        <v>0</v>
      </c>
      <c r="AH115" s="1139"/>
      <c r="AI115" s="708">
        <f t="shared" si="234"/>
        <v>0</v>
      </c>
      <c r="AJ115" s="1169"/>
      <c r="AK115" s="1170"/>
      <c r="AL115" s="1169"/>
      <c r="AM115" s="1170"/>
      <c r="AN115" s="1169"/>
      <c r="AO115" s="1170"/>
      <c r="AP115" s="1169"/>
      <c r="AQ115" s="1170"/>
      <c r="AR115" s="1169"/>
      <c r="AS115" s="1170"/>
      <c r="AT115" s="904"/>
      <c r="AU115" s="1132"/>
      <c r="AV115" s="1133"/>
      <c r="AW115" s="1132"/>
      <c r="AX115" s="1133"/>
      <c r="AY115" s="1132"/>
      <c r="AZ115" s="1133"/>
      <c r="BA115" s="1132"/>
      <c r="BB115" s="1133"/>
      <c r="BC115" s="1132"/>
      <c r="BD115" s="1133"/>
      <c r="BE115" s="931"/>
      <c r="BF115" s="195">
        <f t="shared" si="216"/>
        <v>0</v>
      </c>
      <c r="BG115" s="195">
        <f t="shared" si="217"/>
        <v>0</v>
      </c>
      <c r="BH115" s="195">
        <f t="shared" si="218"/>
        <v>0</v>
      </c>
      <c r="BI115" s="195">
        <f t="shared" si="219"/>
        <v>0</v>
      </c>
      <c r="BJ115" s="195">
        <f t="shared" si="220"/>
        <v>0</v>
      </c>
      <c r="BK115" s="91">
        <f t="shared" si="221"/>
        <v>0</v>
      </c>
      <c r="BL115" s="831"/>
    </row>
    <row r="116" spans="1:64" ht="15" customHeight="1">
      <c r="C116" s="82" t="s">
        <v>68</v>
      </c>
      <c r="D116" s="711"/>
      <c r="E116" s="83"/>
      <c r="F116" s="83"/>
      <c r="G116" s="83"/>
      <c r="H116" s="83"/>
      <c r="I116" s="83"/>
      <c r="J116" s="83"/>
      <c r="K116" s="143"/>
      <c r="L116" s="994">
        <f t="shared" si="228"/>
        <v>0</v>
      </c>
      <c r="M116" s="995"/>
      <c r="N116" s="1116"/>
      <c r="O116" s="1117"/>
      <c r="P116" s="1116"/>
      <c r="Q116" s="1117"/>
      <c r="R116" s="1116"/>
      <c r="S116" s="1117"/>
      <c r="T116" s="1116"/>
      <c r="U116" s="1117"/>
      <c r="V116" s="1116"/>
      <c r="W116" s="1117"/>
      <c r="X116" s="717"/>
      <c r="Y116" s="1138">
        <f t="shared" si="229"/>
        <v>0</v>
      </c>
      <c r="Z116" s="1139"/>
      <c r="AA116" s="1138">
        <f t="shared" si="230"/>
        <v>0</v>
      </c>
      <c r="AB116" s="1139"/>
      <c r="AC116" s="1138">
        <f t="shared" si="231"/>
        <v>0</v>
      </c>
      <c r="AD116" s="1139"/>
      <c r="AE116" s="1138">
        <f t="shared" si="232"/>
        <v>0</v>
      </c>
      <c r="AF116" s="1139"/>
      <c r="AG116" s="1138">
        <f t="shared" si="233"/>
        <v>0</v>
      </c>
      <c r="AH116" s="1139"/>
      <c r="AI116" s="708">
        <f t="shared" si="234"/>
        <v>0</v>
      </c>
      <c r="AJ116" s="1169"/>
      <c r="AK116" s="1170"/>
      <c r="AL116" s="1169"/>
      <c r="AM116" s="1170"/>
      <c r="AN116" s="1169"/>
      <c r="AO116" s="1170"/>
      <c r="AP116" s="1169"/>
      <c r="AQ116" s="1170"/>
      <c r="AR116" s="1169"/>
      <c r="AS116" s="1170"/>
      <c r="AT116" s="904"/>
      <c r="AU116" s="1132"/>
      <c r="AV116" s="1133"/>
      <c r="AW116" s="1132"/>
      <c r="AX116" s="1133"/>
      <c r="AY116" s="1132"/>
      <c r="AZ116" s="1133"/>
      <c r="BA116" s="1132"/>
      <c r="BB116" s="1133"/>
      <c r="BC116" s="1132"/>
      <c r="BD116" s="1133"/>
      <c r="BE116" s="931"/>
      <c r="BF116" s="195">
        <f t="shared" si="216"/>
        <v>0</v>
      </c>
      <c r="BG116" s="195">
        <f t="shared" si="217"/>
        <v>0</v>
      </c>
      <c r="BH116" s="195">
        <f t="shared" si="218"/>
        <v>0</v>
      </c>
      <c r="BI116" s="195">
        <f t="shared" si="219"/>
        <v>0</v>
      </c>
      <c r="BJ116" s="195">
        <f t="shared" si="220"/>
        <v>0</v>
      </c>
      <c r="BK116" s="91">
        <f t="shared" si="221"/>
        <v>0</v>
      </c>
      <c r="BL116" s="831"/>
    </row>
    <row r="117" spans="1:64" ht="15" customHeight="1">
      <c r="C117" s="82" t="s">
        <v>68</v>
      </c>
      <c r="D117" s="40"/>
      <c r="E117" s="83"/>
      <c r="F117" s="83"/>
      <c r="G117" s="83"/>
      <c r="H117" s="83"/>
      <c r="I117" s="83"/>
      <c r="J117" s="83"/>
      <c r="K117" s="143"/>
      <c r="L117" s="994">
        <f t="shared" si="228"/>
        <v>0</v>
      </c>
      <c r="M117" s="995"/>
      <c r="N117" s="1116"/>
      <c r="O117" s="1117"/>
      <c r="P117" s="1116"/>
      <c r="Q117" s="1117"/>
      <c r="R117" s="1116"/>
      <c r="S117" s="1117"/>
      <c r="T117" s="1116"/>
      <c r="U117" s="1117"/>
      <c r="V117" s="1116"/>
      <c r="W117" s="1117"/>
      <c r="X117" s="717"/>
      <c r="Y117" s="1138">
        <f t="shared" si="229"/>
        <v>0</v>
      </c>
      <c r="Z117" s="1139"/>
      <c r="AA117" s="1138">
        <f t="shared" si="230"/>
        <v>0</v>
      </c>
      <c r="AB117" s="1139"/>
      <c r="AC117" s="1138">
        <f t="shared" si="231"/>
        <v>0</v>
      </c>
      <c r="AD117" s="1139"/>
      <c r="AE117" s="1138">
        <f t="shared" si="232"/>
        <v>0</v>
      </c>
      <c r="AF117" s="1139"/>
      <c r="AG117" s="1138">
        <f t="shared" si="233"/>
        <v>0</v>
      </c>
      <c r="AH117" s="1139"/>
      <c r="AI117" s="708">
        <f t="shared" si="234"/>
        <v>0</v>
      </c>
      <c r="AJ117" s="1169"/>
      <c r="AK117" s="1170"/>
      <c r="AL117" s="1169"/>
      <c r="AM117" s="1170"/>
      <c r="AN117" s="1169"/>
      <c r="AO117" s="1170"/>
      <c r="AP117" s="1169"/>
      <c r="AQ117" s="1170"/>
      <c r="AR117" s="1169"/>
      <c r="AS117" s="1170"/>
      <c r="AT117" s="904"/>
      <c r="AU117" s="1132"/>
      <c r="AV117" s="1133"/>
      <c r="AW117" s="1132"/>
      <c r="AX117" s="1133"/>
      <c r="AY117" s="1132"/>
      <c r="AZ117" s="1133"/>
      <c r="BA117" s="1132"/>
      <c r="BB117" s="1133"/>
      <c r="BC117" s="1132"/>
      <c r="BD117" s="1133"/>
      <c r="BE117" s="931"/>
      <c r="BF117" s="195">
        <f t="shared" si="216"/>
        <v>0</v>
      </c>
      <c r="BG117" s="195">
        <f t="shared" si="217"/>
        <v>0</v>
      </c>
      <c r="BH117" s="195">
        <f t="shared" si="218"/>
        <v>0</v>
      </c>
      <c r="BI117" s="195">
        <f t="shared" si="219"/>
        <v>0</v>
      </c>
      <c r="BJ117" s="195">
        <f t="shared" si="220"/>
        <v>0</v>
      </c>
      <c r="BK117" s="91">
        <f t="shared" si="221"/>
        <v>0</v>
      </c>
      <c r="BL117" s="831"/>
    </row>
    <row r="118" spans="1:64" ht="15" customHeight="1">
      <c r="C118" s="82" t="s">
        <v>68</v>
      </c>
      <c r="D118" s="711"/>
      <c r="E118" s="83"/>
      <c r="F118" s="83"/>
      <c r="G118" s="83"/>
      <c r="H118" s="83"/>
      <c r="I118" s="83"/>
      <c r="J118" s="83"/>
      <c r="K118" s="143"/>
      <c r="L118" s="994">
        <f t="shared" si="228"/>
        <v>0</v>
      </c>
      <c r="M118" s="995"/>
      <c r="N118" s="1116"/>
      <c r="O118" s="1117"/>
      <c r="P118" s="1116"/>
      <c r="Q118" s="1117"/>
      <c r="R118" s="1116"/>
      <c r="S118" s="1117"/>
      <c r="T118" s="1116"/>
      <c r="U118" s="1117"/>
      <c r="V118" s="1116"/>
      <c r="W118" s="1117"/>
      <c r="X118" s="717"/>
      <c r="Y118" s="1138">
        <f t="shared" si="229"/>
        <v>0</v>
      </c>
      <c r="Z118" s="1139"/>
      <c r="AA118" s="1138">
        <f t="shared" si="230"/>
        <v>0</v>
      </c>
      <c r="AB118" s="1139"/>
      <c r="AC118" s="1138">
        <f t="shared" si="231"/>
        <v>0</v>
      </c>
      <c r="AD118" s="1139"/>
      <c r="AE118" s="1138">
        <f t="shared" si="232"/>
        <v>0</v>
      </c>
      <c r="AF118" s="1139"/>
      <c r="AG118" s="1138">
        <f t="shared" si="233"/>
        <v>0</v>
      </c>
      <c r="AH118" s="1139"/>
      <c r="AI118" s="708">
        <f t="shared" si="234"/>
        <v>0</v>
      </c>
      <c r="AJ118" s="1169"/>
      <c r="AK118" s="1170"/>
      <c r="AL118" s="1169"/>
      <c r="AM118" s="1170"/>
      <c r="AN118" s="1169"/>
      <c r="AO118" s="1170"/>
      <c r="AP118" s="1169"/>
      <c r="AQ118" s="1170"/>
      <c r="AR118" s="1169"/>
      <c r="AS118" s="1170"/>
      <c r="AT118" s="904"/>
      <c r="AU118" s="1132"/>
      <c r="AV118" s="1133"/>
      <c r="AW118" s="1132"/>
      <c r="AX118" s="1133"/>
      <c r="AY118" s="1132"/>
      <c r="AZ118" s="1133"/>
      <c r="BA118" s="1132"/>
      <c r="BB118" s="1133"/>
      <c r="BC118" s="1132"/>
      <c r="BD118" s="1133"/>
      <c r="BE118" s="931"/>
      <c r="BF118" s="195">
        <f t="shared" si="216"/>
        <v>0</v>
      </c>
      <c r="BG118" s="195">
        <f t="shared" si="217"/>
        <v>0</v>
      </c>
      <c r="BH118" s="195">
        <f t="shared" si="218"/>
        <v>0</v>
      </c>
      <c r="BI118" s="195">
        <f t="shared" si="219"/>
        <v>0</v>
      </c>
      <c r="BJ118" s="195">
        <f t="shared" si="220"/>
        <v>0</v>
      </c>
      <c r="BK118" s="91">
        <f t="shared" si="221"/>
        <v>0</v>
      </c>
      <c r="BL118" s="831"/>
    </row>
    <row r="119" spans="1:64" ht="15" customHeight="1">
      <c r="C119" s="82" t="s">
        <v>68</v>
      </c>
      <c r="D119" s="40"/>
      <c r="E119" s="83"/>
      <c r="F119" s="83"/>
      <c r="G119" s="83"/>
      <c r="H119" s="83"/>
      <c r="I119" s="83"/>
      <c r="J119" s="83"/>
      <c r="K119" s="143"/>
      <c r="L119" s="994">
        <f t="shared" si="228"/>
        <v>0</v>
      </c>
      <c r="M119" s="995"/>
      <c r="N119" s="1116"/>
      <c r="O119" s="1117"/>
      <c r="P119" s="1116"/>
      <c r="Q119" s="1117"/>
      <c r="R119" s="1116"/>
      <c r="S119" s="1117"/>
      <c r="T119" s="1116"/>
      <c r="U119" s="1117"/>
      <c r="V119" s="1116"/>
      <c r="W119" s="1117"/>
      <c r="X119" s="717"/>
      <c r="Y119" s="1138">
        <f t="shared" si="229"/>
        <v>0</v>
      </c>
      <c r="Z119" s="1139"/>
      <c r="AA119" s="1138">
        <f t="shared" si="230"/>
        <v>0</v>
      </c>
      <c r="AB119" s="1139"/>
      <c r="AC119" s="1138">
        <f t="shared" si="231"/>
        <v>0</v>
      </c>
      <c r="AD119" s="1139"/>
      <c r="AE119" s="1138">
        <f t="shared" si="232"/>
        <v>0</v>
      </c>
      <c r="AF119" s="1139"/>
      <c r="AG119" s="1138">
        <f t="shared" si="233"/>
        <v>0</v>
      </c>
      <c r="AH119" s="1139"/>
      <c r="AI119" s="708">
        <f t="shared" si="234"/>
        <v>0</v>
      </c>
      <c r="AJ119" s="1169"/>
      <c r="AK119" s="1170"/>
      <c r="AL119" s="1169"/>
      <c r="AM119" s="1170"/>
      <c r="AN119" s="1169"/>
      <c r="AO119" s="1170"/>
      <c r="AP119" s="1169"/>
      <c r="AQ119" s="1170"/>
      <c r="AR119" s="1169"/>
      <c r="AS119" s="1170"/>
      <c r="AT119" s="904"/>
      <c r="AU119" s="1132"/>
      <c r="AV119" s="1133"/>
      <c r="AW119" s="1132"/>
      <c r="AX119" s="1133"/>
      <c r="AY119" s="1132"/>
      <c r="AZ119" s="1133"/>
      <c r="BA119" s="1132"/>
      <c r="BB119" s="1133"/>
      <c r="BC119" s="1132"/>
      <c r="BD119" s="1133"/>
      <c r="BE119" s="931"/>
      <c r="BF119" s="195">
        <f t="shared" si="216"/>
        <v>0</v>
      </c>
      <c r="BG119" s="195">
        <f t="shared" si="217"/>
        <v>0</v>
      </c>
      <c r="BH119" s="195">
        <f t="shared" si="218"/>
        <v>0</v>
      </c>
      <c r="BI119" s="195">
        <f t="shared" si="219"/>
        <v>0</v>
      </c>
      <c r="BJ119" s="195">
        <f t="shared" si="220"/>
        <v>0</v>
      </c>
      <c r="BK119" s="91">
        <f t="shared" si="221"/>
        <v>0</v>
      </c>
      <c r="BL119" s="831"/>
    </row>
    <row r="120" spans="1:64" ht="15" customHeight="1">
      <c r="C120" s="56"/>
      <c r="D120" s="712"/>
      <c r="E120" s="57"/>
      <c r="F120" s="57"/>
      <c r="G120" s="57"/>
      <c r="H120" s="57"/>
      <c r="I120" s="57"/>
      <c r="J120" s="979" t="s">
        <v>527</v>
      </c>
      <c r="K120" s="1115"/>
      <c r="L120" s="1115"/>
      <c r="M120" s="1115"/>
      <c r="N120" s="960"/>
      <c r="O120" s="1103"/>
      <c r="P120" s="960"/>
      <c r="Q120" s="1103"/>
      <c r="R120" s="960"/>
      <c r="S120" s="1103"/>
      <c r="T120" s="960"/>
      <c r="U120" s="1103"/>
      <c r="V120" s="960"/>
      <c r="W120" s="1103"/>
      <c r="X120" s="286"/>
      <c r="Y120" s="960">
        <f>SUM(Y114:Y119)</f>
        <v>0</v>
      </c>
      <c r="Z120" s="1103"/>
      <c r="AA120" s="960">
        <f>SUM(AA114:AA119)</f>
        <v>0</v>
      </c>
      <c r="AB120" s="1103"/>
      <c r="AC120" s="960">
        <f>SUM(AC114:AC119)</f>
        <v>0</v>
      </c>
      <c r="AD120" s="1103"/>
      <c r="AE120" s="960">
        <f>SUM(AE114:AE119)</f>
        <v>0</v>
      </c>
      <c r="AF120" s="1103"/>
      <c r="AG120" s="960">
        <f>SUM(AG114:AG119)</f>
        <v>0</v>
      </c>
      <c r="AH120" s="1103"/>
      <c r="AI120" s="286">
        <f>SUM(AI114:AI119)</f>
        <v>0</v>
      </c>
      <c r="AJ120" s="960"/>
      <c r="AK120" s="1103"/>
      <c r="AL120" s="960"/>
      <c r="AM120" s="1103"/>
      <c r="AN120" s="960"/>
      <c r="AO120" s="1103"/>
      <c r="AP120" s="960"/>
      <c r="AQ120" s="1103"/>
      <c r="AR120" s="960"/>
      <c r="AS120" s="1103"/>
      <c r="AT120" s="286"/>
      <c r="AU120" s="960"/>
      <c r="AV120" s="1103"/>
      <c r="AW120" s="960"/>
      <c r="AX120" s="1103"/>
      <c r="AY120" s="960"/>
      <c r="AZ120" s="1103"/>
      <c r="BA120" s="960"/>
      <c r="BB120" s="1103"/>
      <c r="BC120" s="960"/>
      <c r="BD120" s="1103"/>
      <c r="BE120" s="286"/>
      <c r="BF120" s="832">
        <f t="shared" si="216"/>
        <v>0</v>
      </c>
      <c r="BG120" s="832">
        <f t="shared" si="217"/>
        <v>0</v>
      </c>
      <c r="BH120" s="832">
        <f t="shared" si="218"/>
        <v>0</v>
      </c>
      <c r="BI120" s="832">
        <f t="shared" si="219"/>
        <v>0</v>
      </c>
      <c r="BJ120" s="832">
        <f t="shared" si="220"/>
        <v>0</v>
      </c>
      <c r="BK120" s="833">
        <f t="shared" si="221"/>
        <v>0</v>
      </c>
      <c r="BL120" s="831"/>
    </row>
    <row r="121" spans="1:64" s="76" customFormat="1" ht="26.25" customHeight="1">
      <c r="A121" s="141">
        <v>2000</v>
      </c>
      <c r="B121" s="141"/>
      <c r="C121" s="170" t="s">
        <v>480</v>
      </c>
      <c r="D121" s="171"/>
      <c r="E121" s="982" t="s">
        <v>323</v>
      </c>
      <c r="F121" s="982"/>
      <c r="G121" s="982"/>
      <c r="H121" s="982"/>
      <c r="I121" s="982"/>
      <c r="J121" s="171"/>
      <c r="K121" s="171"/>
      <c r="L121" s="171"/>
      <c r="M121" s="172"/>
      <c r="N121" s="77"/>
      <c r="O121" s="61"/>
      <c r="P121" s="77"/>
      <c r="Q121" s="61"/>
      <c r="R121" s="77"/>
      <c r="S121" s="61"/>
      <c r="T121" s="77"/>
      <c r="U121" s="61"/>
      <c r="V121" s="77"/>
      <c r="W121" s="61"/>
      <c r="X121" s="62"/>
      <c r="Y121" s="77"/>
      <c r="Z121" s="61"/>
      <c r="AA121" s="77"/>
      <c r="AB121" s="61"/>
      <c r="AC121" s="77"/>
      <c r="AD121" s="61"/>
      <c r="AE121" s="77"/>
      <c r="AF121" s="61"/>
      <c r="AG121" s="77"/>
      <c r="AH121" s="61"/>
      <c r="AI121" s="62"/>
      <c r="AJ121" s="77"/>
      <c r="AK121" s="61"/>
      <c r="AL121" s="77"/>
      <c r="AM121" s="61"/>
      <c r="AN121" s="77"/>
      <c r="AO121" s="61"/>
      <c r="AP121" s="77"/>
      <c r="AQ121" s="61"/>
      <c r="AR121" s="77"/>
      <c r="AS121" s="61"/>
      <c r="AT121" s="62"/>
      <c r="AU121" s="77"/>
      <c r="AV121" s="61"/>
      <c r="AW121" s="77"/>
      <c r="AX121" s="61"/>
      <c r="AY121" s="77"/>
      <c r="AZ121" s="61"/>
      <c r="BA121" s="77"/>
      <c r="BB121" s="61"/>
      <c r="BC121" s="77"/>
      <c r="BD121" s="61"/>
      <c r="BE121" s="62"/>
      <c r="BF121" s="45"/>
      <c r="BG121" s="45"/>
      <c r="BH121" s="45"/>
      <c r="BI121" s="45"/>
      <c r="BJ121" s="45"/>
      <c r="BK121" s="828"/>
    </row>
    <row r="122" spans="1:64" s="12" customFormat="1" ht="34.5" customHeight="1">
      <c r="A122" s="25"/>
      <c r="B122" s="25"/>
      <c r="C122" s="27" t="s">
        <v>791</v>
      </c>
      <c r="D122" s="14" t="s">
        <v>526</v>
      </c>
      <c r="E122" s="149" t="s">
        <v>691</v>
      </c>
      <c r="F122" s="149" t="s">
        <v>692</v>
      </c>
      <c r="G122" s="149" t="s">
        <v>693</v>
      </c>
      <c r="H122" s="149" t="s">
        <v>694</v>
      </c>
      <c r="I122" s="149" t="s">
        <v>695</v>
      </c>
      <c r="J122" s="83"/>
      <c r="K122" s="32" t="s">
        <v>687</v>
      </c>
      <c r="L122" s="1118" t="s">
        <v>4</v>
      </c>
      <c r="M122" s="1119"/>
      <c r="N122" s="77"/>
      <c r="O122" s="81"/>
      <c r="P122" s="59"/>
      <c r="Q122" s="81"/>
      <c r="R122" s="59"/>
      <c r="S122" s="81"/>
      <c r="T122" s="59"/>
      <c r="U122" s="81"/>
      <c r="V122" s="59"/>
      <c r="W122" s="81"/>
      <c r="X122" s="62"/>
      <c r="Y122" s="77"/>
      <c r="Z122" s="81"/>
      <c r="AA122" s="59"/>
      <c r="AB122" s="81"/>
      <c r="AC122" s="59"/>
      <c r="AD122" s="81"/>
      <c r="AE122" s="59"/>
      <c r="AF122" s="81"/>
      <c r="AG122" s="59"/>
      <c r="AH122" s="81"/>
      <c r="AI122" s="62"/>
      <c r="AJ122" s="77"/>
      <c r="AK122" s="81"/>
      <c r="AL122" s="59"/>
      <c r="AM122" s="81"/>
      <c r="AN122" s="59"/>
      <c r="AO122" s="81"/>
      <c r="AP122" s="59"/>
      <c r="AQ122" s="81"/>
      <c r="AR122" s="59"/>
      <c r="AS122" s="81"/>
      <c r="AT122" s="62"/>
      <c r="AU122" s="77"/>
      <c r="AV122" s="81"/>
      <c r="AW122" s="59"/>
      <c r="AX122" s="81"/>
      <c r="AY122" s="59"/>
      <c r="AZ122" s="81"/>
      <c r="BA122" s="59"/>
      <c r="BB122" s="81"/>
      <c r="BC122" s="59"/>
      <c r="BD122" s="81"/>
      <c r="BE122" s="62"/>
      <c r="BF122" s="83"/>
      <c r="BG122" s="83"/>
      <c r="BH122" s="83"/>
      <c r="BI122" s="83"/>
      <c r="BJ122" s="83"/>
      <c r="BK122" s="830"/>
      <c r="BL122" s="39"/>
    </row>
    <row r="123" spans="1:64" s="12" customFormat="1" ht="15" customHeight="1">
      <c r="A123" s="25"/>
      <c r="B123" s="25"/>
      <c r="C123" s="82" t="s">
        <v>68</v>
      </c>
      <c r="D123" s="40"/>
      <c r="E123" s="83"/>
      <c r="F123" s="83"/>
      <c r="G123" s="83"/>
      <c r="H123" s="83"/>
      <c r="I123" s="83"/>
      <c r="J123" s="83"/>
      <c r="K123" s="143"/>
      <c r="L123" s="994">
        <f t="shared" ref="L123:L134" si="235">VLOOKUP(C123,TravelIncrease,2,0)</f>
        <v>0</v>
      </c>
      <c r="M123" s="995"/>
      <c r="N123" s="1116"/>
      <c r="O123" s="1117"/>
      <c r="P123" s="1116"/>
      <c r="Q123" s="1117"/>
      <c r="R123" s="1116"/>
      <c r="S123" s="1117"/>
      <c r="T123" s="1116"/>
      <c r="U123" s="1117"/>
      <c r="V123" s="1116"/>
      <c r="W123" s="1117"/>
      <c r="X123" s="717"/>
      <c r="Y123" s="1109"/>
      <c r="Z123" s="1110"/>
      <c r="AA123" s="1109"/>
      <c r="AB123" s="1110"/>
      <c r="AC123" s="1109"/>
      <c r="AD123" s="1110"/>
      <c r="AE123" s="1109"/>
      <c r="AF123" s="1110"/>
      <c r="AG123" s="1109"/>
      <c r="AH123" s="1110"/>
      <c r="AI123" s="716"/>
      <c r="AJ123" s="1172">
        <f>E123*K123</f>
        <v>0</v>
      </c>
      <c r="AK123" s="1173"/>
      <c r="AL123" s="1172">
        <f>F123*K123*L123</f>
        <v>0</v>
      </c>
      <c r="AM123" s="1173"/>
      <c r="AN123" s="1172">
        <f>G123*K123*(L123^2)</f>
        <v>0</v>
      </c>
      <c r="AO123" s="1173"/>
      <c r="AP123" s="1172">
        <f>H123*K123*(L123^3)</f>
        <v>0</v>
      </c>
      <c r="AQ123" s="1173"/>
      <c r="AR123" s="1172">
        <f>I123*K123*(L123^4)</f>
        <v>0</v>
      </c>
      <c r="AS123" s="1173"/>
      <c r="AT123" s="901">
        <f>SUM(AJ123+AL123+AN123+AP123+AR123)</f>
        <v>0</v>
      </c>
      <c r="AU123" s="1130"/>
      <c r="AV123" s="1131"/>
      <c r="AW123" s="1130"/>
      <c r="AX123" s="1131"/>
      <c r="AY123" s="1130"/>
      <c r="AZ123" s="1131"/>
      <c r="BA123" s="1130"/>
      <c r="BB123" s="1131"/>
      <c r="BC123" s="1130"/>
      <c r="BD123" s="1131"/>
      <c r="BE123" s="937"/>
      <c r="BF123" s="764">
        <f>AJ123</f>
        <v>0</v>
      </c>
      <c r="BG123" s="195">
        <f>AL123</f>
        <v>0</v>
      </c>
      <c r="BH123" s="195">
        <f>AN123</f>
        <v>0</v>
      </c>
      <c r="BI123" s="195">
        <f>AP123</f>
        <v>0</v>
      </c>
      <c r="BJ123" s="195">
        <f>AR123</f>
        <v>0</v>
      </c>
      <c r="BK123" s="91">
        <f>AT123</f>
        <v>0</v>
      </c>
      <c r="BL123" s="39"/>
    </row>
    <row r="124" spans="1:64" s="12" customFormat="1" ht="15" customHeight="1">
      <c r="A124" s="25"/>
      <c r="B124" s="25"/>
      <c r="C124" s="82" t="s">
        <v>68</v>
      </c>
      <c r="D124" s="40"/>
      <c r="E124" s="83"/>
      <c r="F124" s="83"/>
      <c r="G124" s="83"/>
      <c r="H124" s="83"/>
      <c r="I124" s="83"/>
      <c r="J124" s="83"/>
      <c r="K124" s="143"/>
      <c r="L124" s="994">
        <f t="shared" si="235"/>
        <v>0</v>
      </c>
      <c r="M124" s="995"/>
      <c r="N124" s="1116"/>
      <c r="O124" s="1117"/>
      <c r="P124" s="1116"/>
      <c r="Q124" s="1117"/>
      <c r="R124" s="1116"/>
      <c r="S124" s="1117"/>
      <c r="T124" s="1116"/>
      <c r="U124" s="1117"/>
      <c r="V124" s="1116"/>
      <c r="W124" s="1117"/>
      <c r="X124" s="717"/>
      <c r="Y124" s="1109"/>
      <c r="Z124" s="1110"/>
      <c r="AA124" s="1109"/>
      <c r="AB124" s="1110"/>
      <c r="AC124" s="1109"/>
      <c r="AD124" s="1110"/>
      <c r="AE124" s="1109"/>
      <c r="AF124" s="1110"/>
      <c r="AG124" s="1109"/>
      <c r="AH124" s="1110"/>
      <c r="AI124" s="716"/>
      <c r="AJ124" s="1172">
        <f>E124*K124</f>
        <v>0</v>
      </c>
      <c r="AK124" s="1173"/>
      <c r="AL124" s="1172">
        <f>F124*K124*L124</f>
        <v>0</v>
      </c>
      <c r="AM124" s="1173"/>
      <c r="AN124" s="1172">
        <f>G124*K124*(L124^2)</f>
        <v>0</v>
      </c>
      <c r="AO124" s="1173"/>
      <c r="AP124" s="1172">
        <f>H124*K124*(L124^3)</f>
        <v>0</v>
      </c>
      <c r="AQ124" s="1173"/>
      <c r="AR124" s="1172">
        <f>I124*K124*(L124^4)</f>
        <v>0</v>
      </c>
      <c r="AS124" s="1173"/>
      <c r="AT124" s="901">
        <f>SUM(AJ124+AL124+AN124+AP124+AR124)</f>
        <v>0</v>
      </c>
      <c r="AU124" s="1130"/>
      <c r="AV124" s="1131"/>
      <c r="AW124" s="1130"/>
      <c r="AX124" s="1131"/>
      <c r="AY124" s="1130"/>
      <c r="AZ124" s="1131"/>
      <c r="BA124" s="1130"/>
      <c r="BB124" s="1131"/>
      <c r="BC124" s="1130"/>
      <c r="BD124" s="1131"/>
      <c r="BE124" s="937"/>
      <c r="BF124" s="764">
        <f>AJ124</f>
        <v>0</v>
      </c>
      <c r="BG124" s="195">
        <f>AL124</f>
        <v>0</v>
      </c>
      <c r="BH124" s="195">
        <f>AN124</f>
        <v>0</v>
      </c>
      <c r="BI124" s="195">
        <f>AP124</f>
        <v>0</v>
      </c>
      <c r="BJ124" s="195">
        <f>AR124</f>
        <v>0</v>
      </c>
      <c r="BK124" s="91">
        <f>AT124</f>
        <v>0</v>
      </c>
      <c r="BL124" s="39"/>
    </row>
    <row r="125" spans="1:64" s="12" customFormat="1" ht="15" customHeight="1">
      <c r="A125" s="25"/>
      <c r="B125" s="25"/>
      <c r="C125" s="82" t="s">
        <v>68</v>
      </c>
      <c r="D125" s="40"/>
      <c r="E125" s="83"/>
      <c r="F125" s="83"/>
      <c r="G125" s="83"/>
      <c r="H125" s="83"/>
      <c r="I125" s="83"/>
      <c r="J125" s="83"/>
      <c r="K125" s="143"/>
      <c r="L125" s="994">
        <f t="shared" si="235"/>
        <v>0</v>
      </c>
      <c r="M125" s="995"/>
      <c r="N125" s="1116"/>
      <c r="O125" s="1117"/>
      <c r="P125" s="1116"/>
      <c r="Q125" s="1117"/>
      <c r="R125" s="1116"/>
      <c r="S125" s="1117"/>
      <c r="T125" s="1116"/>
      <c r="U125" s="1117"/>
      <c r="V125" s="1116"/>
      <c r="W125" s="1117"/>
      <c r="X125" s="717"/>
      <c r="Y125" s="1109"/>
      <c r="Z125" s="1110"/>
      <c r="AA125" s="1109"/>
      <c r="AB125" s="1110"/>
      <c r="AC125" s="1109"/>
      <c r="AD125" s="1110"/>
      <c r="AE125" s="1109"/>
      <c r="AF125" s="1110"/>
      <c r="AG125" s="1109"/>
      <c r="AH125" s="1110"/>
      <c r="AI125" s="716"/>
      <c r="AJ125" s="1172">
        <f>E125*K125</f>
        <v>0</v>
      </c>
      <c r="AK125" s="1173"/>
      <c r="AL125" s="1172">
        <f>F125*K125*L125</f>
        <v>0</v>
      </c>
      <c r="AM125" s="1173"/>
      <c r="AN125" s="1172">
        <f>G125*K125*(L125^2)</f>
        <v>0</v>
      </c>
      <c r="AO125" s="1173"/>
      <c r="AP125" s="1172">
        <f>H125*K125*(L125^3)</f>
        <v>0</v>
      </c>
      <c r="AQ125" s="1173"/>
      <c r="AR125" s="1172">
        <f>I125*K125*(L125^4)</f>
        <v>0</v>
      </c>
      <c r="AS125" s="1173"/>
      <c r="AT125" s="901">
        <f>SUM(AJ125+AL125+AN125+AP125+AR125)</f>
        <v>0</v>
      </c>
      <c r="AU125" s="1130"/>
      <c r="AV125" s="1131"/>
      <c r="AW125" s="1130"/>
      <c r="AX125" s="1131"/>
      <c r="AY125" s="1130"/>
      <c r="AZ125" s="1131"/>
      <c r="BA125" s="1130"/>
      <c r="BB125" s="1131"/>
      <c r="BC125" s="1130"/>
      <c r="BD125" s="1131"/>
      <c r="BE125" s="937"/>
      <c r="BF125" s="764">
        <f t="shared" ref="BF125:BF134" si="236">AJ125</f>
        <v>0</v>
      </c>
      <c r="BG125" s="195">
        <f t="shared" ref="BG125:BG134" si="237">AL125</f>
        <v>0</v>
      </c>
      <c r="BH125" s="195">
        <f t="shared" ref="BH125:BH133" si="238">AN125</f>
        <v>0</v>
      </c>
      <c r="BI125" s="195">
        <f t="shared" ref="BI125:BI134" si="239">AP125</f>
        <v>0</v>
      </c>
      <c r="BJ125" s="195">
        <f t="shared" ref="BJ125:BJ134" si="240">AR125</f>
        <v>0</v>
      </c>
      <c r="BK125" s="91">
        <f t="shared" ref="BK125:BK135" si="241">AT125</f>
        <v>0</v>
      </c>
      <c r="BL125" s="39"/>
    </row>
    <row r="126" spans="1:64" s="12" customFormat="1" ht="15" customHeight="1">
      <c r="A126" s="25"/>
      <c r="B126" s="25"/>
      <c r="C126" s="82" t="s">
        <v>68</v>
      </c>
      <c r="D126" s="40"/>
      <c r="E126" s="83"/>
      <c r="F126" s="83"/>
      <c r="G126" s="83"/>
      <c r="H126" s="83"/>
      <c r="I126" s="83"/>
      <c r="J126" s="83"/>
      <c r="K126" s="143"/>
      <c r="L126" s="994">
        <f t="shared" si="235"/>
        <v>0</v>
      </c>
      <c r="M126" s="995"/>
      <c r="N126" s="1116"/>
      <c r="O126" s="1117"/>
      <c r="P126" s="1116"/>
      <c r="Q126" s="1117"/>
      <c r="R126" s="1116"/>
      <c r="S126" s="1117"/>
      <c r="T126" s="1116"/>
      <c r="U126" s="1117"/>
      <c r="V126" s="1116"/>
      <c r="W126" s="1117"/>
      <c r="X126" s="717"/>
      <c r="Y126" s="1109"/>
      <c r="Z126" s="1110"/>
      <c r="AA126" s="1109"/>
      <c r="AB126" s="1110"/>
      <c r="AC126" s="1109"/>
      <c r="AD126" s="1110"/>
      <c r="AE126" s="1109"/>
      <c r="AF126" s="1110"/>
      <c r="AG126" s="1109"/>
      <c r="AH126" s="1110"/>
      <c r="AI126" s="716"/>
      <c r="AJ126" s="1172">
        <f>E126*K126</f>
        <v>0</v>
      </c>
      <c r="AK126" s="1173"/>
      <c r="AL126" s="1172">
        <f>F126*K126*L126</f>
        <v>0</v>
      </c>
      <c r="AM126" s="1173"/>
      <c r="AN126" s="1172">
        <f>G126*K126*(L126^2)</f>
        <v>0</v>
      </c>
      <c r="AO126" s="1173"/>
      <c r="AP126" s="1172">
        <f>H126*K126*(L126^3)</f>
        <v>0</v>
      </c>
      <c r="AQ126" s="1173"/>
      <c r="AR126" s="1172">
        <f>I126*K126*(L126^4)</f>
        <v>0</v>
      </c>
      <c r="AS126" s="1173"/>
      <c r="AT126" s="901">
        <f t="shared" ref="AT126:AT134" si="242">SUM(AJ126+AL126+AN126+AP126+AR126)</f>
        <v>0</v>
      </c>
      <c r="AU126" s="1130"/>
      <c r="AV126" s="1131"/>
      <c r="AW126" s="1130"/>
      <c r="AX126" s="1131"/>
      <c r="AY126" s="1130"/>
      <c r="AZ126" s="1131"/>
      <c r="BA126" s="1130"/>
      <c r="BB126" s="1131"/>
      <c r="BC126" s="1130"/>
      <c r="BD126" s="1131"/>
      <c r="BE126" s="937"/>
      <c r="BF126" s="764">
        <f t="shared" si="236"/>
        <v>0</v>
      </c>
      <c r="BG126" s="195">
        <f t="shared" si="237"/>
        <v>0</v>
      </c>
      <c r="BH126" s="195">
        <f t="shared" si="238"/>
        <v>0</v>
      </c>
      <c r="BI126" s="195">
        <f t="shared" si="239"/>
        <v>0</v>
      </c>
      <c r="BJ126" s="195">
        <f t="shared" si="240"/>
        <v>0</v>
      </c>
      <c r="BK126" s="91">
        <f t="shared" si="241"/>
        <v>0</v>
      </c>
      <c r="BL126" s="39"/>
    </row>
    <row r="127" spans="1:64" s="12" customFormat="1" ht="15" customHeight="1">
      <c r="A127" s="25"/>
      <c r="B127" s="25"/>
      <c r="C127" s="82" t="s">
        <v>68</v>
      </c>
      <c r="D127" s="40"/>
      <c r="E127" s="83"/>
      <c r="F127" s="83"/>
      <c r="G127" s="83"/>
      <c r="H127" s="83"/>
      <c r="I127" s="83"/>
      <c r="J127" s="83"/>
      <c r="K127" s="143"/>
      <c r="L127" s="994">
        <f t="shared" si="235"/>
        <v>0</v>
      </c>
      <c r="M127" s="995"/>
      <c r="N127" s="1116"/>
      <c r="O127" s="1117"/>
      <c r="P127" s="1116"/>
      <c r="Q127" s="1117"/>
      <c r="R127" s="1116"/>
      <c r="S127" s="1117"/>
      <c r="T127" s="1116"/>
      <c r="U127" s="1117"/>
      <c r="V127" s="1116"/>
      <c r="W127" s="1117"/>
      <c r="X127" s="717"/>
      <c r="Y127" s="1109"/>
      <c r="Z127" s="1110"/>
      <c r="AA127" s="1109"/>
      <c r="AB127" s="1110"/>
      <c r="AC127" s="1109"/>
      <c r="AD127" s="1110"/>
      <c r="AE127" s="1109"/>
      <c r="AF127" s="1110"/>
      <c r="AG127" s="1109"/>
      <c r="AH127" s="1110"/>
      <c r="AI127" s="716"/>
      <c r="AJ127" s="1172">
        <f t="shared" ref="AJ127:AJ134" si="243">E127*K127</f>
        <v>0</v>
      </c>
      <c r="AK127" s="1173"/>
      <c r="AL127" s="1172">
        <f t="shared" ref="AL127:AL134" si="244">F127*K127*L127</f>
        <v>0</v>
      </c>
      <c r="AM127" s="1173"/>
      <c r="AN127" s="1172">
        <f t="shared" ref="AN127:AN134" si="245">G127*K127*(L127^2)</f>
        <v>0</v>
      </c>
      <c r="AO127" s="1173"/>
      <c r="AP127" s="1172">
        <f>H127*K127*(L127^3)</f>
        <v>0</v>
      </c>
      <c r="AQ127" s="1173"/>
      <c r="AR127" s="1172">
        <f>I127*K127*(L127^4)</f>
        <v>0</v>
      </c>
      <c r="AS127" s="1173"/>
      <c r="AT127" s="901">
        <f t="shared" si="242"/>
        <v>0</v>
      </c>
      <c r="AU127" s="1130"/>
      <c r="AV127" s="1131"/>
      <c r="AW127" s="1130"/>
      <c r="AX127" s="1131"/>
      <c r="AY127" s="1130"/>
      <c r="AZ127" s="1131"/>
      <c r="BA127" s="1130"/>
      <c r="BB127" s="1131"/>
      <c r="BC127" s="1130"/>
      <c r="BD127" s="1131"/>
      <c r="BE127" s="937"/>
      <c r="BF127" s="764">
        <f t="shared" si="236"/>
        <v>0</v>
      </c>
      <c r="BG127" s="195">
        <f t="shared" si="237"/>
        <v>0</v>
      </c>
      <c r="BH127" s="195">
        <f t="shared" si="238"/>
        <v>0</v>
      </c>
      <c r="BI127" s="195">
        <f t="shared" si="239"/>
        <v>0</v>
      </c>
      <c r="BJ127" s="195">
        <f t="shared" si="240"/>
        <v>0</v>
      </c>
      <c r="BK127" s="91">
        <f t="shared" si="241"/>
        <v>0</v>
      </c>
      <c r="BL127" s="39"/>
    </row>
    <row r="128" spans="1:64" s="12" customFormat="1" ht="15" customHeight="1">
      <c r="A128" s="25"/>
      <c r="B128" s="25"/>
      <c r="C128" s="82" t="s">
        <v>68</v>
      </c>
      <c r="D128" s="40"/>
      <c r="E128" s="83"/>
      <c r="F128" s="83"/>
      <c r="G128" s="83"/>
      <c r="H128" s="83"/>
      <c r="I128" s="83"/>
      <c r="J128" s="83"/>
      <c r="K128" s="143"/>
      <c r="L128" s="994">
        <f t="shared" si="235"/>
        <v>0</v>
      </c>
      <c r="M128" s="995"/>
      <c r="N128" s="1116"/>
      <c r="O128" s="1117"/>
      <c r="P128" s="1116"/>
      <c r="Q128" s="1117"/>
      <c r="R128" s="1116"/>
      <c r="S128" s="1117"/>
      <c r="T128" s="1116"/>
      <c r="U128" s="1117"/>
      <c r="V128" s="1116"/>
      <c r="W128" s="1117"/>
      <c r="X128" s="717"/>
      <c r="Y128" s="1109"/>
      <c r="Z128" s="1110"/>
      <c r="AA128" s="1109"/>
      <c r="AB128" s="1110"/>
      <c r="AC128" s="1109"/>
      <c r="AD128" s="1110"/>
      <c r="AE128" s="1109"/>
      <c r="AF128" s="1110"/>
      <c r="AG128" s="1109"/>
      <c r="AH128" s="1110"/>
      <c r="AI128" s="716"/>
      <c r="AJ128" s="1172">
        <f t="shared" si="243"/>
        <v>0</v>
      </c>
      <c r="AK128" s="1173"/>
      <c r="AL128" s="1172">
        <f t="shared" si="244"/>
        <v>0</v>
      </c>
      <c r="AM128" s="1173"/>
      <c r="AN128" s="1172">
        <f t="shared" si="245"/>
        <v>0</v>
      </c>
      <c r="AO128" s="1173"/>
      <c r="AP128" s="1172">
        <f t="shared" ref="AP128:AP134" si="246">H128*K128*(L128^3)</f>
        <v>0</v>
      </c>
      <c r="AQ128" s="1173"/>
      <c r="AR128" s="1172">
        <f t="shared" ref="AR128:AR134" si="247">I128*K128*(L128^4)</f>
        <v>0</v>
      </c>
      <c r="AS128" s="1173"/>
      <c r="AT128" s="901">
        <f t="shared" si="242"/>
        <v>0</v>
      </c>
      <c r="AU128" s="1130"/>
      <c r="AV128" s="1131"/>
      <c r="AW128" s="1130"/>
      <c r="AX128" s="1131"/>
      <c r="AY128" s="1130"/>
      <c r="AZ128" s="1131"/>
      <c r="BA128" s="1130"/>
      <c r="BB128" s="1131"/>
      <c r="BC128" s="1130"/>
      <c r="BD128" s="1131"/>
      <c r="BE128" s="937"/>
      <c r="BF128" s="764">
        <f t="shared" si="236"/>
        <v>0</v>
      </c>
      <c r="BG128" s="195">
        <f t="shared" si="237"/>
        <v>0</v>
      </c>
      <c r="BH128" s="195">
        <f t="shared" si="238"/>
        <v>0</v>
      </c>
      <c r="BI128" s="195">
        <f t="shared" si="239"/>
        <v>0</v>
      </c>
      <c r="BJ128" s="195">
        <f t="shared" si="240"/>
        <v>0</v>
      </c>
      <c r="BK128" s="91">
        <f t="shared" si="241"/>
        <v>0</v>
      </c>
      <c r="BL128" s="39"/>
    </row>
    <row r="129" spans="1:64" s="12" customFormat="1" ht="15" customHeight="1">
      <c r="A129" s="25"/>
      <c r="B129" s="25"/>
      <c r="C129" s="82" t="s">
        <v>68</v>
      </c>
      <c r="D129" s="40"/>
      <c r="E129" s="83"/>
      <c r="F129" s="83"/>
      <c r="G129" s="83"/>
      <c r="H129" s="83"/>
      <c r="I129" s="83"/>
      <c r="J129" s="83"/>
      <c r="K129" s="143"/>
      <c r="L129" s="994">
        <f t="shared" si="235"/>
        <v>0</v>
      </c>
      <c r="M129" s="995"/>
      <c r="N129" s="1116"/>
      <c r="O129" s="1117"/>
      <c r="P129" s="1116"/>
      <c r="Q129" s="1117"/>
      <c r="R129" s="1116"/>
      <c r="S129" s="1117"/>
      <c r="T129" s="1116"/>
      <c r="U129" s="1117"/>
      <c r="V129" s="1116"/>
      <c r="W129" s="1117"/>
      <c r="X129" s="717"/>
      <c r="Y129" s="1109"/>
      <c r="Z129" s="1110"/>
      <c r="AA129" s="1109"/>
      <c r="AB129" s="1110"/>
      <c r="AC129" s="1109"/>
      <c r="AD129" s="1110"/>
      <c r="AE129" s="1109"/>
      <c r="AF129" s="1110"/>
      <c r="AG129" s="1109"/>
      <c r="AH129" s="1110"/>
      <c r="AI129" s="716"/>
      <c r="AJ129" s="1172">
        <f t="shared" si="243"/>
        <v>0</v>
      </c>
      <c r="AK129" s="1173"/>
      <c r="AL129" s="1172">
        <f t="shared" si="244"/>
        <v>0</v>
      </c>
      <c r="AM129" s="1173"/>
      <c r="AN129" s="1172">
        <f t="shared" si="245"/>
        <v>0</v>
      </c>
      <c r="AO129" s="1173"/>
      <c r="AP129" s="1172">
        <f t="shared" si="246"/>
        <v>0</v>
      </c>
      <c r="AQ129" s="1173"/>
      <c r="AR129" s="1172">
        <f t="shared" si="247"/>
        <v>0</v>
      </c>
      <c r="AS129" s="1173"/>
      <c r="AT129" s="901">
        <f t="shared" si="242"/>
        <v>0</v>
      </c>
      <c r="AU129" s="1130"/>
      <c r="AV129" s="1131"/>
      <c r="AW129" s="1130"/>
      <c r="AX129" s="1131"/>
      <c r="AY129" s="1130"/>
      <c r="AZ129" s="1131"/>
      <c r="BA129" s="1130"/>
      <c r="BB129" s="1131"/>
      <c r="BC129" s="1130"/>
      <c r="BD129" s="1131"/>
      <c r="BE129" s="937"/>
      <c r="BF129" s="764">
        <f t="shared" si="236"/>
        <v>0</v>
      </c>
      <c r="BG129" s="195">
        <f t="shared" si="237"/>
        <v>0</v>
      </c>
      <c r="BH129" s="195">
        <f t="shared" si="238"/>
        <v>0</v>
      </c>
      <c r="BI129" s="195">
        <f t="shared" si="239"/>
        <v>0</v>
      </c>
      <c r="BJ129" s="195">
        <f t="shared" si="240"/>
        <v>0</v>
      </c>
      <c r="BK129" s="91">
        <f t="shared" si="241"/>
        <v>0</v>
      </c>
      <c r="BL129" s="39"/>
    </row>
    <row r="130" spans="1:64" s="12" customFormat="1" ht="15" customHeight="1">
      <c r="A130" s="25"/>
      <c r="B130" s="25"/>
      <c r="C130" s="82" t="s">
        <v>68</v>
      </c>
      <c r="D130" s="40"/>
      <c r="E130" s="83"/>
      <c r="F130" s="83"/>
      <c r="G130" s="83"/>
      <c r="H130" s="83"/>
      <c r="I130" s="83"/>
      <c r="J130" s="83"/>
      <c r="K130" s="143"/>
      <c r="L130" s="994">
        <f t="shared" si="235"/>
        <v>0</v>
      </c>
      <c r="M130" s="995"/>
      <c r="N130" s="1116"/>
      <c r="O130" s="1117"/>
      <c r="P130" s="1116"/>
      <c r="Q130" s="1117"/>
      <c r="R130" s="1116"/>
      <c r="S130" s="1117"/>
      <c r="T130" s="1116"/>
      <c r="U130" s="1117"/>
      <c r="V130" s="1116"/>
      <c r="W130" s="1117"/>
      <c r="X130" s="717"/>
      <c r="Y130" s="1109"/>
      <c r="Z130" s="1110"/>
      <c r="AA130" s="1109"/>
      <c r="AB130" s="1110"/>
      <c r="AC130" s="1109"/>
      <c r="AD130" s="1110"/>
      <c r="AE130" s="1109"/>
      <c r="AF130" s="1110"/>
      <c r="AG130" s="1109"/>
      <c r="AH130" s="1110"/>
      <c r="AI130" s="716"/>
      <c r="AJ130" s="1172">
        <f t="shared" si="243"/>
        <v>0</v>
      </c>
      <c r="AK130" s="1173"/>
      <c r="AL130" s="1172">
        <f t="shared" si="244"/>
        <v>0</v>
      </c>
      <c r="AM130" s="1173"/>
      <c r="AN130" s="1172">
        <f t="shared" si="245"/>
        <v>0</v>
      </c>
      <c r="AO130" s="1173"/>
      <c r="AP130" s="1172">
        <f t="shared" si="246"/>
        <v>0</v>
      </c>
      <c r="AQ130" s="1173"/>
      <c r="AR130" s="1172">
        <f t="shared" si="247"/>
        <v>0</v>
      </c>
      <c r="AS130" s="1173"/>
      <c r="AT130" s="901">
        <f t="shared" si="242"/>
        <v>0</v>
      </c>
      <c r="AU130" s="1130"/>
      <c r="AV130" s="1131"/>
      <c r="AW130" s="1130"/>
      <c r="AX130" s="1131"/>
      <c r="AY130" s="1130"/>
      <c r="AZ130" s="1131"/>
      <c r="BA130" s="1130"/>
      <c r="BB130" s="1131"/>
      <c r="BC130" s="1130"/>
      <c r="BD130" s="1131"/>
      <c r="BE130" s="937"/>
      <c r="BF130" s="764">
        <f t="shared" si="236"/>
        <v>0</v>
      </c>
      <c r="BG130" s="195">
        <f t="shared" si="237"/>
        <v>0</v>
      </c>
      <c r="BH130" s="195">
        <f t="shared" si="238"/>
        <v>0</v>
      </c>
      <c r="BI130" s="195">
        <f t="shared" si="239"/>
        <v>0</v>
      </c>
      <c r="BJ130" s="195">
        <f t="shared" si="240"/>
        <v>0</v>
      </c>
      <c r="BK130" s="91">
        <f t="shared" si="241"/>
        <v>0</v>
      </c>
      <c r="BL130" s="39"/>
    </row>
    <row r="131" spans="1:64" s="12" customFormat="1" ht="15" customHeight="1">
      <c r="A131" s="25"/>
      <c r="B131" s="25"/>
      <c r="C131" s="82" t="s">
        <v>68</v>
      </c>
      <c r="D131" s="40"/>
      <c r="E131" s="83"/>
      <c r="F131" s="83"/>
      <c r="G131" s="83"/>
      <c r="H131" s="83"/>
      <c r="I131" s="83"/>
      <c r="J131" s="83"/>
      <c r="K131" s="143"/>
      <c r="L131" s="994">
        <f t="shared" si="235"/>
        <v>0</v>
      </c>
      <c r="M131" s="995"/>
      <c r="N131" s="1116"/>
      <c r="O131" s="1117"/>
      <c r="P131" s="1116"/>
      <c r="Q131" s="1117"/>
      <c r="R131" s="1116"/>
      <c r="S131" s="1117"/>
      <c r="T131" s="1116"/>
      <c r="U131" s="1117"/>
      <c r="V131" s="1116"/>
      <c r="W131" s="1117"/>
      <c r="X131" s="717"/>
      <c r="Y131" s="1109"/>
      <c r="Z131" s="1110"/>
      <c r="AA131" s="1109"/>
      <c r="AB131" s="1110"/>
      <c r="AC131" s="1109"/>
      <c r="AD131" s="1110"/>
      <c r="AE131" s="1109"/>
      <c r="AF131" s="1110"/>
      <c r="AG131" s="1109"/>
      <c r="AH131" s="1110"/>
      <c r="AI131" s="716"/>
      <c r="AJ131" s="1172">
        <f t="shared" si="243"/>
        <v>0</v>
      </c>
      <c r="AK131" s="1173"/>
      <c r="AL131" s="1172">
        <f t="shared" si="244"/>
        <v>0</v>
      </c>
      <c r="AM131" s="1173"/>
      <c r="AN131" s="1172">
        <f t="shared" si="245"/>
        <v>0</v>
      </c>
      <c r="AO131" s="1173"/>
      <c r="AP131" s="1172">
        <f t="shared" si="246"/>
        <v>0</v>
      </c>
      <c r="AQ131" s="1173"/>
      <c r="AR131" s="1172">
        <f t="shared" si="247"/>
        <v>0</v>
      </c>
      <c r="AS131" s="1173"/>
      <c r="AT131" s="901">
        <f t="shared" si="242"/>
        <v>0</v>
      </c>
      <c r="AU131" s="1130"/>
      <c r="AV131" s="1131"/>
      <c r="AW131" s="1130"/>
      <c r="AX131" s="1131"/>
      <c r="AY131" s="1130"/>
      <c r="AZ131" s="1131"/>
      <c r="BA131" s="1130"/>
      <c r="BB131" s="1131"/>
      <c r="BC131" s="1130"/>
      <c r="BD131" s="1131"/>
      <c r="BE131" s="937"/>
      <c r="BF131" s="764">
        <f t="shared" si="236"/>
        <v>0</v>
      </c>
      <c r="BG131" s="195">
        <f t="shared" si="237"/>
        <v>0</v>
      </c>
      <c r="BH131" s="195">
        <f t="shared" si="238"/>
        <v>0</v>
      </c>
      <c r="BI131" s="195">
        <f t="shared" si="239"/>
        <v>0</v>
      </c>
      <c r="BJ131" s="195">
        <f t="shared" si="240"/>
        <v>0</v>
      </c>
      <c r="BK131" s="91">
        <f t="shared" si="241"/>
        <v>0</v>
      </c>
      <c r="BL131" s="39"/>
    </row>
    <row r="132" spans="1:64" s="12" customFormat="1" ht="15" customHeight="1">
      <c r="A132" s="25"/>
      <c r="B132" s="25"/>
      <c r="C132" s="82" t="s">
        <v>68</v>
      </c>
      <c r="D132" s="40"/>
      <c r="E132" s="83"/>
      <c r="F132" s="83"/>
      <c r="G132" s="83"/>
      <c r="H132" s="83"/>
      <c r="I132" s="83"/>
      <c r="J132" s="83"/>
      <c r="K132" s="143"/>
      <c r="L132" s="994">
        <f t="shared" si="235"/>
        <v>0</v>
      </c>
      <c r="M132" s="995"/>
      <c r="N132" s="1116"/>
      <c r="O132" s="1117"/>
      <c r="P132" s="1116"/>
      <c r="Q132" s="1117"/>
      <c r="R132" s="1116"/>
      <c r="S132" s="1117"/>
      <c r="T132" s="1116"/>
      <c r="U132" s="1117"/>
      <c r="V132" s="1116"/>
      <c r="W132" s="1117"/>
      <c r="X132" s="717"/>
      <c r="Y132" s="1109"/>
      <c r="Z132" s="1110"/>
      <c r="AA132" s="1109"/>
      <c r="AB132" s="1110"/>
      <c r="AC132" s="1109"/>
      <c r="AD132" s="1110"/>
      <c r="AE132" s="1109"/>
      <c r="AF132" s="1110"/>
      <c r="AG132" s="1109"/>
      <c r="AH132" s="1110"/>
      <c r="AI132" s="716"/>
      <c r="AJ132" s="1172">
        <f t="shared" si="243"/>
        <v>0</v>
      </c>
      <c r="AK132" s="1173"/>
      <c r="AL132" s="1172">
        <f t="shared" si="244"/>
        <v>0</v>
      </c>
      <c r="AM132" s="1173"/>
      <c r="AN132" s="1172">
        <f t="shared" si="245"/>
        <v>0</v>
      </c>
      <c r="AO132" s="1173"/>
      <c r="AP132" s="1172">
        <f t="shared" si="246"/>
        <v>0</v>
      </c>
      <c r="AQ132" s="1173"/>
      <c r="AR132" s="1172">
        <f t="shared" si="247"/>
        <v>0</v>
      </c>
      <c r="AS132" s="1173"/>
      <c r="AT132" s="901">
        <f t="shared" si="242"/>
        <v>0</v>
      </c>
      <c r="AU132" s="1130"/>
      <c r="AV132" s="1131"/>
      <c r="AW132" s="1130"/>
      <c r="AX132" s="1131"/>
      <c r="AY132" s="1130"/>
      <c r="AZ132" s="1131"/>
      <c r="BA132" s="1130"/>
      <c r="BB132" s="1131"/>
      <c r="BC132" s="1130"/>
      <c r="BD132" s="1131"/>
      <c r="BE132" s="937"/>
      <c r="BF132" s="764">
        <f t="shared" si="236"/>
        <v>0</v>
      </c>
      <c r="BG132" s="195">
        <f t="shared" si="237"/>
        <v>0</v>
      </c>
      <c r="BH132" s="195">
        <f t="shared" si="238"/>
        <v>0</v>
      </c>
      <c r="BI132" s="195">
        <f t="shared" si="239"/>
        <v>0</v>
      </c>
      <c r="BJ132" s="195">
        <f t="shared" si="240"/>
        <v>0</v>
      </c>
      <c r="BK132" s="91">
        <f t="shared" si="241"/>
        <v>0</v>
      </c>
      <c r="BL132" s="39"/>
    </row>
    <row r="133" spans="1:64" s="12" customFormat="1" ht="15" customHeight="1">
      <c r="A133" s="25"/>
      <c r="B133" s="25"/>
      <c r="C133" s="82" t="s">
        <v>68</v>
      </c>
      <c r="D133" s="40"/>
      <c r="E133" s="83"/>
      <c r="F133" s="83"/>
      <c r="G133" s="83"/>
      <c r="H133" s="83"/>
      <c r="I133" s="83"/>
      <c r="J133" s="83"/>
      <c r="K133" s="143"/>
      <c r="L133" s="994">
        <f t="shared" si="235"/>
        <v>0</v>
      </c>
      <c r="M133" s="995"/>
      <c r="N133" s="1116"/>
      <c r="O133" s="1117"/>
      <c r="P133" s="1116"/>
      <c r="Q133" s="1117"/>
      <c r="R133" s="1116"/>
      <c r="S133" s="1117"/>
      <c r="T133" s="1116"/>
      <c r="U133" s="1117"/>
      <c r="V133" s="1116"/>
      <c r="W133" s="1117"/>
      <c r="X133" s="717"/>
      <c r="Y133" s="1109"/>
      <c r="Z133" s="1110"/>
      <c r="AA133" s="1109"/>
      <c r="AB133" s="1110"/>
      <c r="AC133" s="1109"/>
      <c r="AD133" s="1110"/>
      <c r="AE133" s="1109"/>
      <c r="AF133" s="1110"/>
      <c r="AG133" s="1109"/>
      <c r="AH133" s="1110"/>
      <c r="AI133" s="716"/>
      <c r="AJ133" s="1172">
        <f t="shared" si="243"/>
        <v>0</v>
      </c>
      <c r="AK133" s="1173"/>
      <c r="AL133" s="1172">
        <f t="shared" si="244"/>
        <v>0</v>
      </c>
      <c r="AM133" s="1173"/>
      <c r="AN133" s="1172">
        <f t="shared" si="245"/>
        <v>0</v>
      </c>
      <c r="AO133" s="1173"/>
      <c r="AP133" s="1172">
        <f t="shared" si="246"/>
        <v>0</v>
      </c>
      <c r="AQ133" s="1173"/>
      <c r="AR133" s="1172">
        <f t="shared" si="247"/>
        <v>0</v>
      </c>
      <c r="AS133" s="1173"/>
      <c r="AT133" s="901">
        <f t="shared" si="242"/>
        <v>0</v>
      </c>
      <c r="AU133" s="1130"/>
      <c r="AV133" s="1131"/>
      <c r="AW133" s="1130"/>
      <c r="AX133" s="1131"/>
      <c r="AY133" s="1130"/>
      <c r="AZ133" s="1131"/>
      <c r="BA133" s="1130"/>
      <c r="BB133" s="1131"/>
      <c r="BC133" s="1130"/>
      <c r="BD133" s="1131"/>
      <c r="BE133" s="937"/>
      <c r="BF133" s="764">
        <f t="shared" si="236"/>
        <v>0</v>
      </c>
      <c r="BG133" s="195">
        <f t="shared" si="237"/>
        <v>0</v>
      </c>
      <c r="BH133" s="195">
        <f t="shared" si="238"/>
        <v>0</v>
      </c>
      <c r="BI133" s="195">
        <f t="shared" si="239"/>
        <v>0</v>
      </c>
      <c r="BJ133" s="195">
        <f t="shared" si="240"/>
        <v>0</v>
      </c>
      <c r="BK133" s="91">
        <f t="shared" si="241"/>
        <v>0</v>
      </c>
      <c r="BL133" s="39"/>
    </row>
    <row r="134" spans="1:64" s="12" customFormat="1" ht="15" customHeight="1">
      <c r="A134" s="25"/>
      <c r="B134" s="25"/>
      <c r="C134" s="82" t="s">
        <v>68</v>
      </c>
      <c r="D134" s="40"/>
      <c r="E134" s="83"/>
      <c r="F134" s="83"/>
      <c r="G134" s="83"/>
      <c r="H134" s="83"/>
      <c r="I134" s="83"/>
      <c r="J134" s="83"/>
      <c r="K134" s="143"/>
      <c r="L134" s="994">
        <f t="shared" si="235"/>
        <v>0</v>
      </c>
      <c r="M134" s="995"/>
      <c r="N134" s="1116"/>
      <c r="O134" s="1117"/>
      <c r="P134" s="1116"/>
      <c r="Q134" s="1117"/>
      <c r="R134" s="1116"/>
      <c r="S134" s="1117"/>
      <c r="T134" s="1116"/>
      <c r="U134" s="1117"/>
      <c r="V134" s="1116"/>
      <c r="W134" s="1117"/>
      <c r="X134" s="717"/>
      <c r="Y134" s="1109"/>
      <c r="Z134" s="1110"/>
      <c r="AA134" s="1109"/>
      <c r="AB134" s="1110"/>
      <c r="AC134" s="1109"/>
      <c r="AD134" s="1110"/>
      <c r="AE134" s="1109"/>
      <c r="AF134" s="1110"/>
      <c r="AG134" s="1109"/>
      <c r="AH134" s="1110"/>
      <c r="AI134" s="716"/>
      <c r="AJ134" s="1172">
        <f t="shared" si="243"/>
        <v>0</v>
      </c>
      <c r="AK134" s="1173"/>
      <c r="AL134" s="1172">
        <f t="shared" si="244"/>
        <v>0</v>
      </c>
      <c r="AM134" s="1173"/>
      <c r="AN134" s="1172">
        <f t="shared" si="245"/>
        <v>0</v>
      </c>
      <c r="AO134" s="1173"/>
      <c r="AP134" s="1172">
        <f t="shared" si="246"/>
        <v>0</v>
      </c>
      <c r="AQ134" s="1173"/>
      <c r="AR134" s="1172">
        <f t="shared" si="247"/>
        <v>0</v>
      </c>
      <c r="AS134" s="1173"/>
      <c r="AT134" s="901">
        <f t="shared" si="242"/>
        <v>0</v>
      </c>
      <c r="AU134" s="1130"/>
      <c r="AV134" s="1131"/>
      <c r="AW134" s="1130"/>
      <c r="AX134" s="1131"/>
      <c r="AY134" s="1130"/>
      <c r="AZ134" s="1131"/>
      <c r="BA134" s="1130"/>
      <c r="BB134" s="1131"/>
      <c r="BC134" s="1130"/>
      <c r="BD134" s="1131"/>
      <c r="BE134" s="937"/>
      <c r="BF134" s="764">
        <f t="shared" si="236"/>
        <v>0</v>
      </c>
      <c r="BG134" s="195">
        <f t="shared" si="237"/>
        <v>0</v>
      </c>
      <c r="BH134" s="195">
        <f>AN134</f>
        <v>0</v>
      </c>
      <c r="BI134" s="195">
        <f t="shared" si="239"/>
        <v>0</v>
      </c>
      <c r="BJ134" s="195">
        <f t="shared" si="240"/>
        <v>0</v>
      </c>
      <c r="BK134" s="91">
        <f t="shared" si="241"/>
        <v>0</v>
      </c>
      <c r="BL134" s="39"/>
    </row>
    <row r="135" spans="1:64" s="12" customFormat="1" ht="15" customHeight="1">
      <c r="A135" s="25"/>
      <c r="B135" s="25"/>
      <c r="C135" s="56"/>
      <c r="D135" s="1122"/>
      <c r="E135" s="948"/>
      <c r="F135" s="948"/>
      <c r="G135" s="948"/>
      <c r="H135" s="948"/>
      <c r="I135" s="1005"/>
      <c r="J135" s="981" t="s">
        <v>528</v>
      </c>
      <c r="K135" s="1115"/>
      <c r="L135" s="1115"/>
      <c r="M135" s="1115"/>
      <c r="N135" s="960"/>
      <c r="O135" s="1103"/>
      <c r="P135" s="960"/>
      <c r="Q135" s="1103"/>
      <c r="R135" s="960"/>
      <c r="S135" s="1103"/>
      <c r="T135" s="960"/>
      <c r="U135" s="1103"/>
      <c r="V135" s="960"/>
      <c r="W135" s="1103"/>
      <c r="X135" s="733"/>
      <c r="Y135" s="1120"/>
      <c r="Z135" s="1121"/>
      <c r="AA135" s="1120"/>
      <c r="AB135" s="1121"/>
      <c r="AC135" s="1120"/>
      <c r="AD135" s="1121"/>
      <c r="AE135" s="1120"/>
      <c r="AF135" s="1121"/>
      <c r="AG135" s="1120"/>
      <c r="AH135" s="1121"/>
      <c r="AI135" s="908"/>
      <c r="AJ135" s="960">
        <f>SUM(AJ123:AJ134)</f>
        <v>0</v>
      </c>
      <c r="AK135" s="1103"/>
      <c r="AL135" s="960">
        <f>SUM(AL123:AL134)</f>
        <v>0</v>
      </c>
      <c r="AM135" s="1103"/>
      <c r="AN135" s="960">
        <f>SUM(AN123:AN134)</f>
        <v>0</v>
      </c>
      <c r="AO135" s="1103"/>
      <c r="AP135" s="960">
        <f>SUM(AP123:AP134)</f>
        <v>0</v>
      </c>
      <c r="AQ135" s="1103"/>
      <c r="AR135" s="960">
        <f>SUM(AR123:AR134)</f>
        <v>0</v>
      </c>
      <c r="AS135" s="1103"/>
      <c r="AT135" s="733">
        <f>SUM(AT123:AT134)</f>
        <v>0</v>
      </c>
      <c r="AU135" s="960"/>
      <c r="AV135" s="1103"/>
      <c r="AW135" s="960"/>
      <c r="AX135" s="1103"/>
      <c r="AY135" s="960"/>
      <c r="AZ135" s="1103"/>
      <c r="BA135" s="960"/>
      <c r="BB135" s="1103"/>
      <c r="BC135" s="960"/>
      <c r="BD135" s="1103"/>
      <c r="BE135" s="733"/>
      <c r="BF135" s="832">
        <f>AJ135</f>
        <v>0</v>
      </c>
      <c r="BG135" s="832">
        <f>AL135</f>
        <v>0</v>
      </c>
      <c r="BH135" s="832">
        <f>AN135</f>
        <v>0</v>
      </c>
      <c r="BI135" s="832">
        <f>AP135</f>
        <v>0</v>
      </c>
      <c r="BJ135" s="832">
        <f>AR135</f>
        <v>0</v>
      </c>
      <c r="BK135" s="68">
        <f t="shared" si="241"/>
        <v>0</v>
      </c>
      <c r="BL135" s="39"/>
    </row>
    <row r="136" spans="1:64" s="12" customFormat="1" ht="25.5" customHeight="1">
      <c r="A136" s="25"/>
      <c r="B136" s="25"/>
      <c r="C136" s="56"/>
      <c r="D136" s="52"/>
      <c r="E136" s="1123" t="s">
        <v>323</v>
      </c>
      <c r="F136" s="1123"/>
      <c r="G136" s="1123"/>
      <c r="H136" s="1123"/>
      <c r="I136" s="1123"/>
      <c r="J136" s="57"/>
      <c r="K136" s="57"/>
      <c r="L136" s="155"/>
      <c r="M136" s="196"/>
      <c r="N136" s="156"/>
      <c r="O136" s="157"/>
      <c r="P136" s="156"/>
      <c r="Q136" s="157"/>
      <c r="R136" s="156"/>
      <c r="S136" s="157"/>
      <c r="T136" s="156"/>
      <c r="U136" s="157"/>
      <c r="V136" s="156"/>
      <c r="W136" s="157"/>
      <c r="X136" s="190"/>
      <c r="Y136" s="909"/>
      <c r="Z136" s="910"/>
      <c r="AA136" s="909"/>
      <c r="AB136" s="910"/>
      <c r="AC136" s="909"/>
      <c r="AD136" s="910"/>
      <c r="AE136" s="909"/>
      <c r="AF136" s="910"/>
      <c r="AG136" s="909"/>
      <c r="AH136" s="910"/>
      <c r="AI136" s="911"/>
      <c r="AJ136" s="156"/>
      <c r="AK136" s="157"/>
      <c r="AL136" s="156"/>
      <c r="AM136" s="157"/>
      <c r="AN136" s="156"/>
      <c r="AO136" s="157"/>
      <c r="AP136" s="156"/>
      <c r="AQ136" s="157"/>
      <c r="AR136" s="156"/>
      <c r="AS136" s="157"/>
      <c r="AT136" s="190"/>
      <c r="AU136" s="156"/>
      <c r="AV136" s="157"/>
      <c r="AW136" s="156"/>
      <c r="AX136" s="157"/>
      <c r="AY136" s="156"/>
      <c r="AZ136" s="157"/>
      <c r="BA136" s="156"/>
      <c r="BB136" s="157"/>
      <c r="BC136" s="156"/>
      <c r="BD136" s="157"/>
      <c r="BE136" s="190"/>
      <c r="BF136" s="195"/>
      <c r="BG136" s="195"/>
      <c r="BH136" s="195"/>
      <c r="BI136" s="195"/>
      <c r="BJ136" s="195"/>
      <c r="BK136" s="91"/>
      <c r="BL136" s="39"/>
    </row>
    <row r="137" spans="1:64" s="12" customFormat="1" ht="24.75" customHeight="1">
      <c r="A137" s="25"/>
      <c r="B137" s="25"/>
      <c r="C137" s="27" t="s">
        <v>688</v>
      </c>
      <c r="D137" s="704" t="s">
        <v>526</v>
      </c>
      <c r="E137" s="149" t="s">
        <v>691</v>
      </c>
      <c r="F137" s="149" t="s">
        <v>692</v>
      </c>
      <c r="G137" s="149" t="s">
        <v>693</v>
      </c>
      <c r="H137" s="149" t="s">
        <v>694</v>
      </c>
      <c r="I137" s="149" t="s">
        <v>695</v>
      </c>
      <c r="J137" s="83"/>
      <c r="K137" s="32" t="s">
        <v>687</v>
      </c>
      <c r="L137" s="1118" t="s">
        <v>4</v>
      </c>
      <c r="M137" s="1119"/>
      <c r="N137" s="77"/>
      <c r="O137" s="81"/>
      <c r="P137" s="77"/>
      <c r="Q137" s="81"/>
      <c r="R137" s="77"/>
      <c r="S137" s="81"/>
      <c r="T137" s="77"/>
      <c r="U137" s="81"/>
      <c r="V137" s="77"/>
      <c r="W137" s="81"/>
      <c r="X137" s="62"/>
      <c r="Y137" s="912"/>
      <c r="Z137" s="913"/>
      <c r="AA137" s="912"/>
      <c r="AB137" s="913"/>
      <c r="AC137" s="912"/>
      <c r="AD137" s="913"/>
      <c r="AE137" s="912"/>
      <c r="AF137" s="913"/>
      <c r="AG137" s="912"/>
      <c r="AH137" s="913"/>
      <c r="AI137" s="914"/>
      <c r="AJ137" s="77"/>
      <c r="AK137" s="81"/>
      <c r="AL137" s="77"/>
      <c r="AM137" s="81"/>
      <c r="AN137" s="77"/>
      <c r="AO137" s="81"/>
      <c r="AP137" s="77"/>
      <c r="AQ137" s="81"/>
      <c r="AR137" s="77"/>
      <c r="AS137" s="81"/>
      <c r="AT137" s="62"/>
      <c r="AU137" s="77"/>
      <c r="AV137" s="81"/>
      <c r="AW137" s="77"/>
      <c r="AX137" s="81"/>
      <c r="AY137" s="77"/>
      <c r="AZ137" s="81"/>
      <c r="BA137" s="77"/>
      <c r="BB137" s="81"/>
      <c r="BC137" s="77"/>
      <c r="BD137" s="81"/>
      <c r="BE137" s="62"/>
      <c r="BF137" s="195"/>
      <c r="BG137" s="195"/>
      <c r="BH137" s="195"/>
      <c r="BI137" s="195"/>
      <c r="BJ137" s="195"/>
      <c r="BK137" s="91"/>
      <c r="BL137" s="39"/>
    </row>
    <row r="138" spans="1:64" ht="15" customHeight="1">
      <c r="C138" s="82" t="s">
        <v>68</v>
      </c>
      <c r="D138" s="711"/>
      <c r="E138" s="83"/>
      <c r="F138" s="83"/>
      <c r="G138" s="83"/>
      <c r="H138" s="83"/>
      <c r="I138" s="83"/>
      <c r="J138" s="83"/>
      <c r="K138" s="143"/>
      <c r="L138" s="994">
        <f t="shared" ref="L138:L143" si="248">VLOOKUP(C138,TravelIncrease,2,0)</f>
        <v>0</v>
      </c>
      <c r="M138" s="995"/>
      <c r="N138" s="1116"/>
      <c r="O138" s="1117"/>
      <c r="P138" s="1116"/>
      <c r="Q138" s="1117"/>
      <c r="R138" s="1116"/>
      <c r="S138" s="1117"/>
      <c r="T138" s="1116"/>
      <c r="U138" s="1117"/>
      <c r="V138" s="1116"/>
      <c r="W138" s="1117"/>
      <c r="X138" s="717"/>
      <c r="Y138" s="1109"/>
      <c r="Z138" s="1110"/>
      <c r="AA138" s="1109"/>
      <c r="AB138" s="1110"/>
      <c r="AC138" s="1109"/>
      <c r="AD138" s="1110"/>
      <c r="AE138" s="1109"/>
      <c r="AF138" s="1110"/>
      <c r="AG138" s="1109"/>
      <c r="AH138" s="1110"/>
      <c r="AI138" s="716"/>
      <c r="AJ138" s="1172">
        <f t="shared" ref="AJ138:AJ143" si="249">E138*K138</f>
        <v>0</v>
      </c>
      <c r="AK138" s="1173"/>
      <c r="AL138" s="1172">
        <f t="shared" ref="AL138:AL143" si="250">F138*K138*L138</f>
        <v>0</v>
      </c>
      <c r="AM138" s="1173"/>
      <c r="AN138" s="1172">
        <f t="shared" ref="AN138:AN143" si="251">G138*K138*(L138^2)</f>
        <v>0</v>
      </c>
      <c r="AO138" s="1173"/>
      <c r="AP138" s="1172">
        <f t="shared" ref="AP138:AP143" si="252">H138*K138*(L138^3)</f>
        <v>0</v>
      </c>
      <c r="AQ138" s="1173"/>
      <c r="AR138" s="1172">
        <f t="shared" ref="AR138:AR143" si="253">I138*K138*(L138^4)</f>
        <v>0</v>
      </c>
      <c r="AS138" s="1173"/>
      <c r="AT138" s="901">
        <f t="shared" ref="AT138:AT143" si="254">SUM(AJ138+AL138+AN138+AP138+AR138)</f>
        <v>0</v>
      </c>
      <c r="AU138" s="1130"/>
      <c r="AV138" s="1131"/>
      <c r="AW138" s="1130"/>
      <c r="AX138" s="1131"/>
      <c r="AY138" s="1130"/>
      <c r="AZ138" s="1131"/>
      <c r="BA138" s="1130"/>
      <c r="BB138" s="1131"/>
      <c r="BC138" s="1130"/>
      <c r="BD138" s="1131"/>
      <c r="BE138" s="937"/>
      <c r="BF138" s="195">
        <f t="shared" ref="BF138:BF144" si="255">Y138</f>
        <v>0</v>
      </c>
      <c r="BG138" s="195">
        <f t="shared" ref="BG138:BG144" si="256">AA138</f>
        <v>0</v>
      </c>
      <c r="BH138" s="195">
        <f t="shared" ref="BH138:BH144" si="257">AC138</f>
        <v>0</v>
      </c>
      <c r="BI138" s="195">
        <f t="shared" ref="BI138:BI144" si="258">AE138</f>
        <v>0</v>
      </c>
      <c r="BJ138" s="195">
        <f t="shared" ref="BJ138:BJ144" si="259">AG138</f>
        <v>0</v>
      </c>
      <c r="BK138" s="91">
        <f t="shared" ref="BK138:BK144" si="260">AT138</f>
        <v>0</v>
      </c>
      <c r="BL138" s="831"/>
    </row>
    <row r="139" spans="1:64" ht="15" customHeight="1">
      <c r="C139" s="82" t="s">
        <v>68</v>
      </c>
      <c r="D139" s="40"/>
      <c r="E139" s="83"/>
      <c r="F139" s="83"/>
      <c r="G139" s="83"/>
      <c r="H139" s="83"/>
      <c r="I139" s="83"/>
      <c r="J139" s="83"/>
      <c r="K139" s="143"/>
      <c r="L139" s="994">
        <f t="shared" si="248"/>
        <v>0</v>
      </c>
      <c r="M139" s="995"/>
      <c r="N139" s="1116"/>
      <c r="O139" s="1117"/>
      <c r="P139" s="1116"/>
      <c r="Q139" s="1117"/>
      <c r="R139" s="1116"/>
      <c r="S139" s="1117"/>
      <c r="T139" s="1116"/>
      <c r="U139" s="1117"/>
      <c r="V139" s="1116"/>
      <c r="W139" s="1117"/>
      <c r="X139" s="717"/>
      <c r="Y139" s="1109"/>
      <c r="Z139" s="1110"/>
      <c r="AA139" s="1109"/>
      <c r="AB139" s="1110"/>
      <c r="AC139" s="1109"/>
      <c r="AD139" s="1110"/>
      <c r="AE139" s="1109"/>
      <c r="AF139" s="1110"/>
      <c r="AG139" s="1109"/>
      <c r="AH139" s="1110"/>
      <c r="AI139" s="716"/>
      <c r="AJ139" s="1172">
        <f t="shared" si="249"/>
        <v>0</v>
      </c>
      <c r="AK139" s="1173"/>
      <c r="AL139" s="1172">
        <f t="shared" si="250"/>
        <v>0</v>
      </c>
      <c r="AM139" s="1173"/>
      <c r="AN139" s="1172">
        <f t="shared" si="251"/>
        <v>0</v>
      </c>
      <c r="AO139" s="1173"/>
      <c r="AP139" s="1172">
        <f t="shared" si="252"/>
        <v>0</v>
      </c>
      <c r="AQ139" s="1173"/>
      <c r="AR139" s="1172">
        <f t="shared" si="253"/>
        <v>0</v>
      </c>
      <c r="AS139" s="1173"/>
      <c r="AT139" s="901">
        <f t="shared" si="254"/>
        <v>0</v>
      </c>
      <c r="AU139" s="1130"/>
      <c r="AV139" s="1131"/>
      <c r="AW139" s="1130"/>
      <c r="AX139" s="1131"/>
      <c r="AY139" s="1130"/>
      <c r="AZ139" s="1131"/>
      <c r="BA139" s="1130"/>
      <c r="BB139" s="1131"/>
      <c r="BC139" s="1130"/>
      <c r="BD139" s="1131"/>
      <c r="BE139" s="937"/>
      <c r="BF139" s="195">
        <f t="shared" si="255"/>
        <v>0</v>
      </c>
      <c r="BG139" s="195">
        <f t="shared" si="256"/>
        <v>0</v>
      </c>
      <c r="BH139" s="195">
        <f t="shared" si="257"/>
        <v>0</v>
      </c>
      <c r="BI139" s="195">
        <f t="shared" si="258"/>
        <v>0</v>
      </c>
      <c r="BJ139" s="195">
        <f t="shared" si="259"/>
        <v>0</v>
      </c>
      <c r="BK139" s="91">
        <f t="shared" si="260"/>
        <v>0</v>
      </c>
      <c r="BL139" s="831"/>
    </row>
    <row r="140" spans="1:64" ht="15" customHeight="1">
      <c r="C140" s="82" t="s">
        <v>68</v>
      </c>
      <c r="D140" s="711"/>
      <c r="E140" s="83"/>
      <c r="F140" s="83"/>
      <c r="G140" s="83"/>
      <c r="H140" s="83"/>
      <c r="I140" s="83"/>
      <c r="J140" s="83"/>
      <c r="K140" s="143"/>
      <c r="L140" s="994">
        <f t="shared" si="248"/>
        <v>0</v>
      </c>
      <c r="M140" s="995"/>
      <c r="N140" s="1116"/>
      <c r="O140" s="1117"/>
      <c r="P140" s="1116"/>
      <c r="Q140" s="1117"/>
      <c r="R140" s="1116"/>
      <c r="S140" s="1117"/>
      <c r="T140" s="1116"/>
      <c r="U140" s="1117"/>
      <c r="V140" s="1116"/>
      <c r="W140" s="1117"/>
      <c r="X140" s="717"/>
      <c r="Y140" s="1109"/>
      <c r="Z140" s="1110"/>
      <c r="AA140" s="1109"/>
      <c r="AB140" s="1110"/>
      <c r="AC140" s="1109"/>
      <c r="AD140" s="1110"/>
      <c r="AE140" s="1109"/>
      <c r="AF140" s="1110"/>
      <c r="AG140" s="1109"/>
      <c r="AH140" s="1110"/>
      <c r="AI140" s="716"/>
      <c r="AJ140" s="1172">
        <f t="shared" si="249"/>
        <v>0</v>
      </c>
      <c r="AK140" s="1173"/>
      <c r="AL140" s="1172">
        <f t="shared" si="250"/>
        <v>0</v>
      </c>
      <c r="AM140" s="1173"/>
      <c r="AN140" s="1172">
        <f t="shared" si="251"/>
        <v>0</v>
      </c>
      <c r="AO140" s="1173"/>
      <c r="AP140" s="1172">
        <f t="shared" si="252"/>
        <v>0</v>
      </c>
      <c r="AQ140" s="1173"/>
      <c r="AR140" s="1172">
        <f t="shared" si="253"/>
        <v>0</v>
      </c>
      <c r="AS140" s="1173"/>
      <c r="AT140" s="901">
        <f t="shared" si="254"/>
        <v>0</v>
      </c>
      <c r="AU140" s="1130"/>
      <c r="AV140" s="1131"/>
      <c r="AW140" s="1130"/>
      <c r="AX140" s="1131"/>
      <c r="AY140" s="1130"/>
      <c r="AZ140" s="1131"/>
      <c r="BA140" s="1130"/>
      <c r="BB140" s="1131"/>
      <c r="BC140" s="1130"/>
      <c r="BD140" s="1131"/>
      <c r="BE140" s="937"/>
      <c r="BF140" s="195">
        <f t="shared" si="255"/>
        <v>0</v>
      </c>
      <c r="BG140" s="195">
        <f t="shared" si="256"/>
        <v>0</v>
      </c>
      <c r="BH140" s="195">
        <f t="shared" si="257"/>
        <v>0</v>
      </c>
      <c r="BI140" s="195">
        <f t="shared" si="258"/>
        <v>0</v>
      </c>
      <c r="BJ140" s="195">
        <f t="shared" si="259"/>
        <v>0</v>
      </c>
      <c r="BK140" s="91">
        <f t="shared" si="260"/>
        <v>0</v>
      </c>
      <c r="BL140" s="831"/>
    </row>
    <row r="141" spans="1:64" ht="15" customHeight="1">
      <c r="C141" s="82" t="s">
        <v>68</v>
      </c>
      <c r="D141" s="40"/>
      <c r="E141" s="83"/>
      <c r="F141" s="83"/>
      <c r="G141" s="83"/>
      <c r="H141" s="83"/>
      <c r="I141" s="83"/>
      <c r="J141" s="83"/>
      <c r="K141" s="143"/>
      <c r="L141" s="994">
        <f t="shared" si="248"/>
        <v>0</v>
      </c>
      <c r="M141" s="995"/>
      <c r="N141" s="1116"/>
      <c r="O141" s="1117"/>
      <c r="P141" s="1116"/>
      <c r="Q141" s="1117"/>
      <c r="R141" s="1116"/>
      <c r="S141" s="1117"/>
      <c r="T141" s="1116"/>
      <c r="U141" s="1117"/>
      <c r="V141" s="1116"/>
      <c r="W141" s="1117"/>
      <c r="X141" s="717"/>
      <c r="Y141" s="1109"/>
      <c r="Z141" s="1110"/>
      <c r="AA141" s="1109"/>
      <c r="AB141" s="1110"/>
      <c r="AC141" s="1109"/>
      <c r="AD141" s="1110"/>
      <c r="AE141" s="1109"/>
      <c r="AF141" s="1110"/>
      <c r="AG141" s="1109"/>
      <c r="AH141" s="1110"/>
      <c r="AI141" s="716"/>
      <c r="AJ141" s="1172">
        <f t="shared" si="249"/>
        <v>0</v>
      </c>
      <c r="AK141" s="1173"/>
      <c r="AL141" s="1172">
        <f t="shared" si="250"/>
        <v>0</v>
      </c>
      <c r="AM141" s="1173"/>
      <c r="AN141" s="1172">
        <f t="shared" si="251"/>
        <v>0</v>
      </c>
      <c r="AO141" s="1173"/>
      <c r="AP141" s="1172">
        <f t="shared" si="252"/>
        <v>0</v>
      </c>
      <c r="AQ141" s="1173"/>
      <c r="AR141" s="1172">
        <f t="shared" si="253"/>
        <v>0</v>
      </c>
      <c r="AS141" s="1173"/>
      <c r="AT141" s="901">
        <f t="shared" si="254"/>
        <v>0</v>
      </c>
      <c r="AU141" s="1130"/>
      <c r="AV141" s="1131"/>
      <c r="AW141" s="1130"/>
      <c r="AX141" s="1131"/>
      <c r="AY141" s="1130"/>
      <c r="AZ141" s="1131"/>
      <c r="BA141" s="1130"/>
      <c r="BB141" s="1131"/>
      <c r="BC141" s="1130"/>
      <c r="BD141" s="1131"/>
      <c r="BE141" s="937"/>
      <c r="BF141" s="195">
        <f t="shared" si="255"/>
        <v>0</v>
      </c>
      <c r="BG141" s="195">
        <f t="shared" si="256"/>
        <v>0</v>
      </c>
      <c r="BH141" s="195">
        <f t="shared" si="257"/>
        <v>0</v>
      </c>
      <c r="BI141" s="195">
        <f t="shared" si="258"/>
        <v>0</v>
      </c>
      <c r="BJ141" s="195">
        <f t="shared" si="259"/>
        <v>0</v>
      </c>
      <c r="BK141" s="91">
        <f t="shared" si="260"/>
        <v>0</v>
      </c>
      <c r="BL141" s="831"/>
    </row>
    <row r="142" spans="1:64" ht="15" customHeight="1">
      <c r="C142" s="82" t="s">
        <v>68</v>
      </c>
      <c r="D142" s="711"/>
      <c r="E142" s="83"/>
      <c r="F142" s="83"/>
      <c r="G142" s="83"/>
      <c r="H142" s="83"/>
      <c r="I142" s="83"/>
      <c r="J142" s="83"/>
      <c r="K142" s="143"/>
      <c r="L142" s="994">
        <f t="shared" si="248"/>
        <v>0</v>
      </c>
      <c r="M142" s="995"/>
      <c r="N142" s="1116"/>
      <c r="O142" s="1117"/>
      <c r="P142" s="1116"/>
      <c r="Q142" s="1117"/>
      <c r="R142" s="1116"/>
      <c r="S142" s="1117"/>
      <c r="T142" s="1116"/>
      <c r="U142" s="1117"/>
      <c r="V142" s="1116"/>
      <c r="W142" s="1117"/>
      <c r="X142" s="717"/>
      <c r="Y142" s="1109"/>
      <c r="Z142" s="1110"/>
      <c r="AA142" s="1109"/>
      <c r="AB142" s="1110"/>
      <c r="AC142" s="1109"/>
      <c r="AD142" s="1110"/>
      <c r="AE142" s="1109"/>
      <c r="AF142" s="1110"/>
      <c r="AG142" s="1109"/>
      <c r="AH142" s="1110"/>
      <c r="AI142" s="716"/>
      <c r="AJ142" s="1172">
        <f t="shared" si="249"/>
        <v>0</v>
      </c>
      <c r="AK142" s="1173"/>
      <c r="AL142" s="1172">
        <f t="shared" si="250"/>
        <v>0</v>
      </c>
      <c r="AM142" s="1173"/>
      <c r="AN142" s="1172">
        <f t="shared" si="251"/>
        <v>0</v>
      </c>
      <c r="AO142" s="1173"/>
      <c r="AP142" s="1172">
        <f t="shared" si="252"/>
        <v>0</v>
      </c>
      <c r="AQ142" s="1173"/>
      <c r="AR142" s="1172">
        <f t="shared" si="253"/>
        <v>0</v>
      </c>
      <c r="AS142" s="1173"/>
      <c r="AT142" s="901">
        <f t="shared" si="254"/>
        <v>0</v>
      </c>
      <c r="AU142" s="1130"/>
      <c r="AV142" s="1131"/>
      <c r="AW142" s="1130"/>
      <c r="AX142" s="1131"/>
      <c r="AY142" s="1130"/>
      <c r="AZ142" s="1131"/>
      <c r="BA142" s="1130"/>
      <c r="BB142" s="1131"/>
      <c r="BC142" s="1130"/>
      <c r="BD142" s="1131"/>
      <c r="BE142" s="937"/>
      <c r="BF142" s="195">
        <f t="shared" si="255"/>
        <v>0</v>
      </c>
      <c r="BG142" s="195">
        <f t="shared" si="256"/>
        <v>0</v>
      </c>
      <c r="BH142" s="195">
        <f t="shared" si="257"/>
        <v>0</v>
      </c>
      <c r="BI142" s="195">
        <f t="shared" si="258"/>
        <v>0</v>
      </c>
      <c r="BJ142" s="195">
        <f t="shared" si="259"/>
        <v>0</v>
      </c>
      <c r="BK142" s="91">
        <f t="shared" si="260"/>
        <v>0</v>
      </c>
      <c r="BL142" s="831"/>
    </row>
    <row r="143" spans="1:64" ht="15" customHeight="1">
      <c r="C143" s="82" t="s">
        <v>68</v>
      </c>
      <c r="D143" s="40"/>
      <c r="E143" s="83"/>
      <c r="F143" s="83"/>
      <c r="G143" s="83"/>
      <c r="H143" s="83"/>
      <c r="I143" s="83"/>
      <c r="J143" s="83"/>
      <c r="K143" s="143"/>
      <c r="L143" s="994">
        <f t="shared" si="248"/>
        <v>0</v>
      </c>
      <c r="M143" s="995"/>
      <c r="N143" s="1116"/>
      <c r="O143" s="1117"/>
      <c r="P143" s="1116"/>
      <c r="Q143" s="1117"/>
      <c r="R143" s="1116"/>
      <c r="S143" s="1117"/>
      <c r="T143" s="1116"/>
      <c r="U143" s="1117"/>
      <c r="V143" s="1116"/>
      <c r="W143" s="1117"/>
      <c r="X143" s="717"/>
      <c r="Y143" s="1109"/>
      <c r="Z143" s="1110"/>
      <c r="AA143" s="1109"/>
      <c r="AB143" s="1110"/>
      <c r="AC143" s="1109"/>
      <c r="AD143" s="1110"/>
      <c r="AE143" s="1109"/>
      <c r="AF143" s="1110"/>
      <c r="AG143" s="1109"/>
      <c r="AH143" s="1110"/>
      <c r="AI143" s="716"/>
      <c r="AJ143" s="1172">
        <f t="shared" si="249"/>
        <v>0</v>
      </c>
      <c r="AK143" s="1173"/>
      <c r="AL143" s="1172">
        <f t="shared" si="250"/>
        <v>0</v>
      </c>
      <c r="AM143" s="1173"/>
      <c r="AN143" s="1172">
        <f t="shared" si="251"/>
        <v>0</v>
      </c>
      <c r="AO143" s="1173"/>
      <c r="AP143" s="1172">
        <f t="shared" si="252"/>
        <v>0</v>
      </c>
      <c r="AQ143" s="1173"/>
      <c r="AR143" s="1172">
        <f t="shared" si="253"/>
        <v>0</v>
      </c>
      <c r="AS143" s="1173"/>
      <c r="AT143" s="901">
        <f t="shared" si="254"/>
        <v>0</v>
      </c>
      <c r="AU143" s="1130"/>
      <c r="AV143" s="1131"/>
      <c r="AW143" s="1130"/>
      <c r="AX143" s="1131"/>
      <c r="AY143" s="1130"/>
      <c r="AZ143" s="1131"/>
      <c r="BA143" s="1130"/>
      <c r="BB143" s="1131"/>
      <c r="BC143" s="1130"/>
      <c r="BD143" s="1131"/>
      <c r="BE143" s="937"/>
      <c r="BF143" s="195">
        <f t="shared" si="255"/>
        <v>0</v>
      </c>
      <c r="BG143" s="195">
        <f t="shared" si="256"/>
        <v>0</v>
      </c>
      <c r="BH143" s="195">
        <f t="shared" si="257"/>
        <v>0</v>
      </c>
      <c r="BI143" s="195">
        <f t="shared" si="258"/>
        <v>0</v>
      </c>
      <c r="BJ143" s="195">
        <f t="shared" si="259"/>
        <v>0</v>
      </c>
      <c r="BK143" s="91">
        <f t="shared" si="260"/>
        <v>0</v>
      </c>
      <c r="BL143" s="831"/>
    </row>
    <row r="144" spans="1:64" ht="15" customHeight="1">
      <c r="C144" s="56"/>
      <c r="D144" s="712"/>
      <c r="E144" s="57"/>
      <c r="F144" s="57"/>
      <c r="G144" s="57"/>
      <c r="H144" s="57"/>
      <c r="I144" s="57"/>
      <c r="J144" s="979" t="s">
        <v>527</v>
      </c>
      <c r="K144" s="1115"/>
      <c r="L144" s="1115"/>
      <c r="M144" s="1115"/>
      <c r="N144" s="960"/>
      <c r="O144" s="1103"/>
      <c r="P144" s="960"/>
      <c r="Q144" s="1103"/>
      <c r="R144" s="960"/>
      <c r="S144" s="1103"/>
      <c r="T144" s="960"/>
      <c r="U144" s="1103"/>
      <c r="V144" s="960"/>
      <c r="W144" s="1103"/>
      <c r="X144" s="286"/>
      <c r="Y144" s="960"/>
      <c r="Z144" s="1103"/>
      <c r="AA144" s="960"/>
      <c r="AB144" s="1103"/>
      <c r="AC144" s="960"/>
      <c r="AD144" s="1103"/>
      <c r="AE144" s="960"/>
      <c r="AF144" s="1103"/>
      <c r="AG144" s="960"/>
      <c r="AH144" s="1103"/>
      <c r="AI144" s="286"/>
      <c r="AJ144" s="960">
        <f>SUM(AJ138:AJ143)</f>
        <v>0</v>
      </c>
      <c r="AK144" s="1103"/>
      <c r="AL144" s="960">
        <f>SUM(AL138:AL143)</f>
        <v>0</v>
      </c>
      <c r="AM144" s="1103"/>
      <c r="AN144" s="960">
        <f>SUM(AN138:AN143)</f>
        <v>0</v>
      </c>
      <c r="AO144" s="1103"/>
      <c r="AP144" s="960">
        <f>SUM(AP138:AP143)</f>
        <v>0</v>
      </c>
      <c r="AQ144" s="1103"/>
      <c r="AR144" s="960">
        <f>SUM(AR138:AR143)</f>
        <v>0</v>
      </c>
      <c r="AS144" s="1103"/>
      <c r="AT144" s="286">
        <f>SUM(AT138:AT143)</f>
        <v>0</v>
      </c>
      <c r="AU144" s="960"/>
      <c r="AV144" s="1103"/>
      <c r="AW144" s="960"/>
      <c r="AX144" s="1103"/>
      <c r="AY144" s="960"/>
      <c r="AZ144" s="1103"/>
      <c r="BA144" s="960"/>
      <c r="BB144" s="1103"/>
      <c r="BC144" s="960"/>
      <c r="BD144" s="1103"/>
      <c r="BE144" s="286"/>
      <c r="BF144" s="832">
        <f t="shared" si="255"/>
        <v>0</v>
      </c>
      <c r="BG144" s="832">
        <f t="shared" si="256"/>
        <v>0</v>
      </c>
      <c r="BH144" s="832">
        <f t="shared" si="257"/>
        <v>0</v>
      </c>
      <c r="BI144" s="832">
        <f t="shared" si="258"/>
        <v>0</v>
      </c>
      <c r="BJ144" s="832">
        <f t="shared" si="259"/>
        <v>0</v>
      </c>
      <c r="BK144" s="68">
        <f t="shared" si="260"/>
        <v>0</v>
      </c>
      <c r="BL144" s="831"/>
    </row>
    <row r="145" spans="1:64" s="76" customFormat="1" ht="26.25" customHeight="1">
      <c r="A145" s="141">
        <v>2000</v>
      </c>
      <c r="B145" s="141"/>
      <c r="C145" s="170" t="s">
        <v>480</v>
      </c>
      <c r="D145" s="171"/>
      <c r="E145" s="982" t="s">
        <v>323</v>
      </c>
      <c r="F145" s="982"/>
      <c r="G145" s="982"/>
      <c r="H145" s="982"/>
      <c r="I145" s="982"/>
      <c r="J145" s="171"/>
      <c r="K145" s="171"/>
      <c r="L145" s="171">
        <f>VLOOKUP(C139,TravelIncrease,2,0)</f>
        <v>0</v>
      </c>
      <c r="M145" s="172"/>
      <c r="N145" s="77"/>
      <c r="O145" s="61"/>
      <c r="P145" s="77"/>
      <c r="Q145" s="61"/>
      <c r="R145" s="77"/>
      <c r="S145" s="61"/>
      <c r="T145" s="77"/>
      <c r="U145" s="61"/>
      <c r="V145" s="77"/>
      <c r="W145" s="61"/>
      <c r="X145" s="62"/>
      <c r="Y145" s="77"/>
      <c r="Z145" s="61"/>
      <c r="AA145" s="77"/>
      <c r="AB145" s="61"/>
      <c r="AC145" s="77"/>
      <c r="AD145" s="61"/>
      <c r="AE145" s="77"/>
      <c r="AF145" s="61"/>
      <c r="AG145" s="77"/>
      <c r="AH145" s="61"/>
      <c r="AI145" s="62"/>
      <c r="AJ145" s="77"/>
      <c r="AK145" s="61"/>
      <c r="AL145" s="77"/>
      <c r="AM145" s="61"/>
      <c r="AN145" s="77"/>
      <c r="AO145" s="61"/>
      <c r="AP145" s="77"/>
      <c r="AQ145" s="61"/>
      <c r="AR145" s="77"/>
      <c r="AS145" s="61"/>
      <c r="AT145" s="62"/>
      <c r="AU145" s="77"/>
      <c r="AV145" s="61"/>
      <c r="AW145" s="77"/>
      <c r="AX145" s="61"/>
      <c r="AY145" s="77"/>
      <c r="AZ145" s="61"/>
      <c r="BA145" s="77"/>
      <c r="BB145" s="61"/>
      <c r="BC145" s="77"/>
      <c r="BD145" s="61"/>
      <c r="BE145" s="62"/>
      <c r="BF145" s="45"/>
      <c r="BG145" s="45"/>
      <c r="BH145" s="45"/>
      <c r="BI145" s="45"/>
      <c r="BJ145" s="45"/>
      <c r="BK145" s="828"/>
    </row>
    <row r="146" spans="1:64" s="12" customFormat="1" ht="34.5" customHeight="1">
      <c r="A146" s="25"/>
      <c r="B146" s="25"/>
      <c r="C146" s="27" t="s">
        <v>791</v>
      </c>
      <c r="D146" s="14" t="s">
        <v>526</v>
      </c>
      <c r="E146" s="149" t="s">
        <v>691</v>
      </c>
      <c r="F146" s="149" t="s">
        <v>692</v>
      </c>
      <c r="G146" s="149" t="s">
        <v>693</v>
      </c>
      <c r="H146" s="149" t="s">
        <v>694</v>
      </c>
      <c r="I146" s="149" t="s">
        <v>695</v>
      </c>
      <c r="J146" s="83"/>
      <c r="K146" s="32" t="s">
        <v>687</v>
      </c>
      <c r="L146" s="1118" t="s">
        <v>4</v>
      </c>
      <c r="M146" s="1119"/>
      <c r="N146" s="77"/>
      <c r="O146" s="81"/>
      <c r="P146" s="59"/>
      <c r="Q146" s="81"/>
      <c r="R146" s="59"/>
      <c r="S146" s="81"/>
      <c r="T146" s="59"/>
      <c r="U146" s="81"/>
      <c r="V146" s="59"/>
      <c r="W146" s="81"/>
      <c r="X146" s="62"/>
      <c r="Y146" s="77"/>
      <c r="Z146" s="81"/>
      <c r="AA146" s="59"/>
      <c r="AB146" s="81"/>
      <c r="AC146" s="59"/>
      <c r="AD146" s="81"/>
      <c r="AE146" s="59"/>
      <c r="AF146" s="81"/>
      <c r="AG146" s="59"/>
      <c r="AH146" s="81"/>
      <c r="AI146" s="62"/>
      <c r="AJ146" s="77"/>
      <c r="AK146" s="81"/>
      <c r="AL146" s="59"/>
      <c r="AM146" s="81"/>
      <c r="AN146" s="59"/>
      <c r="AO146" s="81"/>
      <c r="AP146" s="59"/>
      <c r="AQ146" s="81"/>
      <c r="AR146" s="59"/>
      <c r="AS146" s="81"/>
      <c r="AT146" s="62"/>
      <c r="AU146" s="77"/>
      <c r="AV146" s="81"/>
      <c r="AW146" s="59"/>
      <c r="AX146" s="81"/>
      <c r="AY146" s="59"/>
      <c r="AZ146" s="81"/>
      <c r="BA146" s="59"/>
      <c r="BB146" s="81"/>
      <c r="BC146" s="59"/>
      <c r="BD146" s="81"/>
      <c r="BE146" s="62"/>
      <c r="BF146" s="83"/>
      <c r="BG146" s="83"/>
      <c r="BH146" s="83"/>
      <c r="BI146" s="83"/>
      <c r="BJ146" s="83"/>
      <c r="BK146" s="830"/>
      <c r="BL146" s="39"/>
    </row>
    <row r="147" spans="1:64" s="12" customFormat="1" ht="15" customHeight="1">
      <c r="A147" s="25"/>
      <c r="B147" s="25"/>
      <c r="C147" s="82" t="s">
        <v>68</v>
      </c>
      <c r="D147" s="40"/>
      <c r="E147" s="83"/>
      <c r="F147" s="83"/>
      <c r="G147" s="83"/>
      <c r="H147" s="83"/>
      <c r="I147" s="83"/>
      <c r="J147" s="83"/>
      <c r="K147" s="143"/>
      <c r="L147" s="994">
        <f t="shared" ref="L147:L158" si="261">VLOOKUP(C147,TravelIncrease,2,0)</f>
        <v>0</v>
      </c>
      <c r="M147" s="995"/>
      <c r="N147" s="1116"/>
      <c r="O147" s="1117"/>
      <c r="P147" s="1116"/>
      <c r="Q147" s="1117"/>
      <c r="R147" s="1116"/>
      <c r="S147" s="1117"/>
      <c r="T147" s="1116"/>
      <c r="U147" s="1117"/>
      <c r="V147" s="1116"/>
      <c r="W147" s="1117"/>
      <c r="X147" s="717"/>
      <c r="Y147" s="1109"/>
      <c r="Z147" s="1110"/>
      <c r="AA147" s="1109"/>
      <c r="AB147" s="1110"/>
      <c r="AC147" s="1109"/>
      <c r="AD147" s="1110"/>
      <c r="AE147" s="1109"/>
      <c r="AF147" s="1110"/>
      <c r="AG147" s="1109"/>
      <c r="AH147" s="1110"/>
      <c r="AI147" s="716"/>
      <c r="AJ147" s="1111"/>
      <c r="AK147" s="1112"/>
      <c r="AL147" s="1111"/>
      <c r="AM147" s="1112"/>
      <c r="AN147" s="1111"/>
      <c r="AO147" s="1112"/>
      <c r="AP147" s="1111"/>
      <c r="AQ147" s="1112"/>
      <c r="AR147" s="1111"/>
      <c r="AS147" s="1112"/>
      <c r="AT147" s="936"/>
      <c r="AU147" s="1113">
        <f>E147*K147</f>
        <v>0</v>
      </c>
      <c r="AV147" s="1114"/>
      <c r="AW147" s="1113">
        <f>F147*K147*L147</f>
        <v>0</v>
      </c>
      <c r="AX147" s="1114"/>
      <c r="AY147" s="1113">
        <f>G147*K147*(L147^2)</f>
        <v>0</v>
      </c>
      <c r="AZ147" s="1114"/>
      <c r="BA147" s="1113">
        <f>H147*K147*(L147^3)</f>
        <v>0</v>
      </c>
      <c r="BB147" s="1114"/>
      <c r="BC147" s="1113">
        <f>I147*K147*(L147^4)</f>
        <v>0</v>
      </c>
      <c r="BD147" s="1114"/>
      <c r="BE147" s="928">
        <f>SUM(AU147+AW147+AY147+BA147+BC147)</f>
        <v>0</v>
      </c>
      <c r="BF147" s="764">
        <f>AU147</f>
        <v>0</v>
      </c>
      <c r="BG147" s="195">
        <f>AW147</f>
        <v>0</v>
      </c>
      <c r="BH147" s="195">
        <f>AY147</f>
        <v>0</v>
      </c>
      <c r="BI147" s="195">
        <f>BA147</f>
        <v>0</v>
      </c>
      <c r="BJ147" s="195">
        <f>BC147</f>
        <v>0</v>
      </c>
      <c r="BK147" s="91">
        <f>BE147</f>
        <v>0</v>
      </c>
      <c r="BL147" s="39"/>
    </row>
    <row r="148" spans="1:64" s="12" customFormat="1" ht="15" customHeight="1">
      <c r="A148" s="25"/>
      <c r="B148" s="25"/>
      <c r="C148" s="82" t="s">
        <v>68</v>
      </c>
      <c r="D148" s="40"/>
      <c r="E148" s="83"/>
      <c r="F148" s="83"/>
      <c r="G148" s="83"/>
      <c r="H148" s="83"/>
      <c r="I148" s="83"/>
      <c r="J148" s="83"/>
      <c r="K148" s="143"/>
      <c r="L148" s="994">
        <f t="shared" si="261"/>
        <v>0</v>
      </c>
      <c r="M148" s="995"/>
      <c r="N148" s="1116"/>
      <c r="O148" s="1117"/>
      <c r="P148" s="1116"/>
      <c r="Q148" s="1117"/>
      <c r="R148" s="1116"/>
      <c r="S148" s="1117"/>
      <c r="T148" s="1116"/>
      <c r="U148" s="1117"/>
      <c r="V148" s="1116"/>
      <c r="W148" s="1117"/>
      <c r="X148" s="717"/>
      <c r="Y148" s="1109"/>
      <c r="Z148" s="1110"/>
      <c r="AA148" s="1109"/>
      <c r="AB148" s="1110"/>
      <c r="AC148" s="1109"/>
      <c r="AD148" s="1110"/>
      <c r="AE148" s="1109"/>
      <c r="AF148" s="1110"/>
      <c r="AG148" s="1109"/>
      <c r="AH148" s="1110"/>
      <c r="AI148" s="716"/>
      <c r="AJ148" s="1111"/>
      <c r="AK148" s="1112"/>
      <c r="AL148" s="1111"/>
      <c r="AM148" s="1112"/>
      <c r="AN148" s="1111"/>
      <c r="AO148" s="1112"/>
      <c r="AP148" s="1111"/>
      <c r="AQ148" s="1112"/>
      <c r="AR148" s="1111"/>
      <c r="AS148" s="1112"/>
      <c r="AT148" s="936"/>
      <c r="AU148" s="1113">
        <f>E148*K148</f>
        <v>0</v>
      </c>
      <c r="AV148" s="1114"/>
      <c r="AW148" s="1113">
        <f>F148*K148*L148</f>
        <v>0</v>
      </c>
      <c r="AX148" s="1114"/>
      <c r="AY148" s="1113">
        <f>G148*K148*(L148^2)</f>
        <v>0</v>
      </c>
      <c r="AZ148" s="1114"/>
      <c r="BA148" s="1113">
        <f>H148*K148*(L148^3)</f>
        <v>0</v>
      </c>
      <c r="BB148" s="1114"/>
      <c r="BC148" s="1113">
        <f>I148*K148*(L148^4)</f>
        <v>0</v>
      </c>
      <c r="BD148" s="1114"/>
      <c r="BE148" s="928">
        <f>SUM(AU148+AW148+AY148+BA148+BC148)</f>
        <v>0</v>
      </c>
      <c r="BF148" s="764">
        <f>AU148</f>
        <v>0</v>
      </c>
      <c r="BG148" s="195">
        <f>AW148</f>
        <v>0</v>
      </c>
      <c r="BH148" s="195">
        <f>AY148</f>
        <v>0</v>
      </c>
      <c r="BI148" s="195">
        <f>BA148</f>
        <v>0</v>
      </c>
      <c r="BJ148" s="195">
        <f>BC148</f>
        <v>0</v>
      </c>
      <c r="BK148" s="91">
        <f>BE148</f>
        <v>0</v>
      </c>
      <c r="BL148" s="39"/>
    </row>
    <row r="149" spans="1:64" s="12" customFormat="1" ht="15" customHeight="1">
      <c r="A149" s="25"/>
      <c r="B149" s="25"/>
      <c r="C149" s="82" t="s">
        <v>68</v>
      </c>
      <c r="D149" s="40"/>
      <c r="E149" s="83"/>
      <c r="F149" s="83"/>
      <c r="G149" s="83"/>
      <c r="H149" s="83"/>
      <c r="I149" s="83"/>
      <c r="J149" s="83"/>
      <c r="K149" s="143"/>
      <c r="L149" s="994">
        <f t="shared" si="261"/>
        <v>0</v>
      </c>
      <c r="M149" s="995"/>
      <c r="N149" s="1116"/>
      <c r="O149" s="1117"/>
      <c r="P149" s="1116"/>
      <c r="Q149" s="1117"/>
      <c r="R149" s="1116"/>
      <c r="S149" s="1117"/>
      <c r="T149" s="1116"/>
      <c r="U149" s="1117"/>
      <c r="V149" s="1116"/>
      <c r="W149" s="1117"/>
      <c r="X149" s="717"/>
      <c r="Y149" s="1109"/>
      <c r="Z149" s="1110"/>
      <c r="AA149" s="1109"/>
      <c r="AB149" s="1110"/>
      <c r="AC149" s="1109"/>
      <c r="AD149" s="1110"/>
      <c r="AE149" s="1109"/>
      <c r="AF149" s="1110"/>
      <c r="AG149" s="1109"/>
      <c r="AH149" s="1110"/>
      <c r="AI149" s="716"/>
      <c r="AJ149" s="1111"/>
      <c r="AK149" s="1112"/>
      <c r="AL149" s="1111"/>
      <c r="AM149" s="1112"/>
      <c r="AN149" s="1111"/>
      <c r="AO149" s="1112"/>
      <c r="AP149" s="1111"/>
      <c r="AQ149" s="1112"/>
      <c r="AR149" s="1111"/>
      <c r="AS149" s="1112"/>
      <c r="AT149" s="936"/>
      <c r="AU149" s="1113">
        <f>E149*K149</f>
        <v>0</v>
      </c>
      <c r="AV149" s="1114"/>
      <c r="AW149" s="1113">
        <f>F149*K149*L149</f>
        <v>0</v>
      </c>
      <c r="AX149" s="1114"/>
      <c r="AY149" s="1113">
        <f>G149*K149*(L149^2)</f>
        <v>0</v>
      </c>
      <c r="AZ149" s="1114"/>
      <c r="BA149" s="1113">
        <f>H149*K149*(L149^3)</f>
        <v>0</v>
      </c>
      <c r="BB149" s="1114"/>
      <c r="BC149" s="1113">
        <f>I149*K149*(L149^4)</f>
        <v>0</v>
      </c>
      <c r="BD149" s="1114"/>
      <c r="BE149" s="928">
        <f t="shared" ref="BE149:BE158" si="262">SUM(AU149+AW149+AY149+BA149+BC149)</f>
        <v>0</v>
      </c>
      <c r="BF149" s="764">
        <f t="shared" ref="BF149:BF158" si="263">AU149</f>
        <v>0</v>
      </c>
      <c r="BG149" s="195">
        <f t="shared" ref="BG149:BG159" si="264">AW149</f>
        <v>0</v>
      </c>
      <c r="BH149" s="195">
        <f t="shared" ref="BH149:BH159" si="265">AY149</f>
        <v>0</v>
      </c>
      <c r="BI149" s="195">
        <f t="shared" ref="BI149:BI159" si="266">BA149</f>
        <v>0</v>
      </c>
      <c r="BJ149" s="195">
        <f t="shared" ref="BJ149:BJ159" si="267">BC149</f>
        <v>0</v>
      </c>
      <c r="BK149" s="91">
        <f t="shared" ref="BK149:BK159" si="268">BE149</f>
        <v>0</v>
      </c>
      <c r="BL149" s="39"/>
    </row>
    <row r="150" spans="1:64" s="12" customFormat="1" ht="15" customHeight="1">
      <c r="A150" s="25"/>
      <c r="B150" s="25"/>
      <c r="C150" s="82" t="s">
        <v>68</v>
      </c>
      <c r="D150" s="40"/>
      <c r="E150" s="83"/>
      <c r="F150" s="83"/>
      <c r="G150" s="83"/>
      <c r="H150" s="83"/>
      <c r="I150" s="83"/>
      <c r="J150" s="83"/>
      <c r="K150" s="143"/>
      <c r="L150" s="994">
        <f t="shared" si="261"/>
        <v>0</v>
      </c>
      <c r="M150" s="995"/>
      <c r="N150" s="1116"/>
      <c r="O150" s="1117"/>
      <c r="P150" s="1116"/>
      <c r="Q150" s="1117"/>
      <c r="R150" s="1116"/>
      <c r="S150" s="1117"/>
      <c r="T150" s="1116"/>
      <c r="U150" s="1117"/>
      <c r="V150" s="1116"/>
      <c r="W150" s="1117"/>
      <c r="X150" s="717"/>
      <c r="Y150" s="1109"/>
      <c r="Z150" s="1110"/>
      <c r="AA150" s="1109"/>
      <c r="AB150" s="1110"/>
      <c r="AC150" s="1109"/>
      <c r="AD150" s="1110"/>
      <c r="AE150" s="1109"/>
      <c r="AF150" s="1110"/>
      <c r="AG150" s="1109"/>
      <c r="AH150" s="1110"/>
      <c r="AI150" s="716"/>
      <c r="AJ150" s="1111"/>
      <c r="AK150" s="1112"/>
      <c r="AL150" s="1111"/>
      <c r="AM150" s="1112"/>
      <c r="AN150" s="1111"/>
      <c r="AO150" s="1112"/>
      <c r="AP150" s="1111"/>
      <c r="AQ150" s="1112"/>
      <c r="AR150" s="1111"/>
      <c r="AS150" s="1112"/>
      <c r="AT150" s="936"/>
      <c r="AU150" s="1113">
        <f>E150*K150</f>
        <v>0</v>
      </c>
      <c r="AV150" s="1114"/>
      <c r="AW150" s="1113">
        <f t="shared" ref="AW150:AW158" si="269">F150*K150*L150</f>
        <v>0</v>
      </c>
      <c r="AX150" s="1114"/>
      <c r="AY150" s="1113">
        <f>G150*K150*(L150^2)</f>
        <v>0</v>
      </c>
      <c r="AZ150" s="1114"/>
      <c r="BA150" s="1113">
        <f>H150*K150*(L150^3)</f>
        <v>0</v>
      </c>
      <c r="BB150" s="1114"/>
      <c r="BC150" s="1113">
        <f>I150*K150*(L150^4)</f>
        <v>0</v>
      </c>
      <c r="BD150" s="1114"/>
      <c r="BE150" s="928">
        <f>SUM(AU150+AW150+AY150+BA150+BC150)</f>
        <v>0</v>
      </c>
      <c r="BF150" s="764">
        <f t="shared" si="263"/>
        <v>0</v>
      </c>
      <c r="BG150" s="195">
        <f t="shared" si="264"/>
        <v>0</v>
      </c>
      <c r="BH150" s="195">
        <f t="shared" si="265"/>
        <v>0</v>
      </c>
      <c r="BI150" s="195">
        <f t="shared" si="266"/>
        <v>0</v>
      </c>
      <c r="BJ150" s="195">
        <f t="shared" si="267"/>
        <v>0</v>
      </c>
      <c r="BK150" s="91">
        <f t="shared" si="268"/>
        <v>0</v>
      </c>
      <c r="BL150" s="39"/>
    </row>
    <row r="151" spans="1:64" s="12" customFormat="1" ht="15" customHeight="1">
      <c r="A151" s="25"/>
      <c r="B151" s="25"/>
      <c r="C151" s="82" t="s">
        <v>68</v>
      </c>
      <c r="D151" s="40"/>
      <c r="E151" s="83"/>
      <c r="F151" s="83"/>
      <c r="G151" s="83"/>
      <c r="H151" s="83"/>
      <c r="I151" s="83"/>
      <c r="J151" s="83"/>
      <c r="K151" s="143"/>
      <c r="L151" s="994">
        <f t="shared" si="261"/>
        <v>0</v>
      </c>
      <c r="M151" s="995"/>
      <c r="N151" s="1116"/>
      <c r="O151" s="1117"/>
      <c r="P151" s="1116"/>
      <c r="Q151" s="1117"/>
      <c r="R151" s="1116"/>
      <c r="S151" s="1117"/>
      <c r="T151" s="1116"/>
      <c r="U151" s="1117"/>
      <c r="V151" s="1116"/>
      <c r="W151" s="1117"/>
      <c r="X151" s="717"/>
      <c r="Y151" s="1109"/>
      <c r="Z151" s="1110"/>
      <c r="AA151" s="1109"/>
      <c r="AB151" s="1110"/>
      <c r="AC151" s="1109"/>
      <c r="AD151" s="1110"/>
      <c r="AE151" s="1109"/>
      <c r="AF151" s="1110"/>
      <c r="AG151" s="1109"/>
      <c r="AH151" s="1110"/>
      <c r="AI151" s="716"/>
      <c r="AJ151" s="1111"/>
      <c r="AK151" s="1112"/>
      <c r="AL151" s="1111"/>
      <c r="AM151" s="1112"/>
      <c r="AN151" s="1111"/>
      <c r="AO151" s="1112"/>
      <c r="AP151" s="1111"/>
      <c r="AQ151" s="1112"/>
      <c r="AR151" s="1111"/>
      <c r="AS151" s="1112"/>
      <c r="AT151" s="936"/>
      <c r="AU151" s="1113">
        <f t="shared" ref="AU151:AU158" si="270">E151*K151</f>
        <v>0</v>
      </c>
      <c r="AV151" s="1114"/>
      <c r="AW151" s="1113">
        <f t="shared" si="269"/>
        <v>0</v>
      </c>
      <c r="AX151" s="1114"/>
      <c r="AY151" s="1113">
        <f t="shared" ref="AY151:AY158" si="271">G151*K151*(L151^2)</f>
        <v>0</v>
      </c>
      <c r="AZ151" s="1114"/>
      <c r="BA151" s="1113">
        <f t="shared" ref="BA151:BA158" si="272">H151*K151*(L151^3)</f>
        <v>0</v>
      </c>
      <c r="BB151" s="1114"/>
      <c r="BC151" s="1113">
        <f t="shared" ref="BC151:BC158" si="273">I151*K151*(L151^4)</f>
        <v>0</v>
      </c>
      <c r="BD151" s="1114"/>
      <c r="BE151" s="928">
        <f t="shared" si="262"/>
        <v>0</v>
      </c>
      <c r="BF151" s="764">
        <f t="shared" si="263"/>
        <v>0</v>
      </c>
      <c r="BG151" s="195">
        <f t="shared" si="264"/>
        <v>0</v>
      </c>
      <c r="BH151" s="195">
        <f t="shared" si="265"/>
        <v>0</v>
      </c>
      <c r="BI151" s="195">
        <f t="shared" si="266"/>
        <v>0</v>
      </c>
      <c r="BJ151" s="195">
        <f t="shared" si="267"/>
        <v>0</v>
      </c>
      <c r="BK151" s="91">
        <f t="shared" si="268"/>
        <v>0</v>
      </c>
      <c r="BL151" s="39"/>
    </row>
    <row r="152" spans="1:64" s="12" customFormat="1" ht="15" customHeight="1">
      <c r="A152" s="25"/>
      <c r="B152" s="25"/>
      <c r="C152" s="82" t="s">
        <v>68</v>
      </c>
      <c r="D152" s="40"/>
      <c r="E152" s="83"/>
      <c r="F152" s="83"/>
      <c r="G152" s="83"/>
      <c r="H152" s="83"/>
      <c r="I152" s="83"/>
      <c r="J152" s="83"/>
      <c r="K152" s="143"/>
      <c r="L152" s="994">
        <f t="shared" si="261"/>
        <v>0</v>
      </c>
      <c r="M152" s="995"/>
      <c r="N152" s="1116"/>
      <c r="O152" s="1117"/>
      <c r="P152" s="1116"/>
      <c r="Q152" s="1117"/>
      <c r="R152" s="1116"/>
      <c r="S152" s="1117"/>
      <c r="T152" s="1116"/>
      <c r="U152" s="1117"/>
      <c r="V152" s="1116"/>
      <c r="W152" s="1117"/>
      <c r="X152" s="717"/>
      <c r="Y152" s="1109"/>
      <c r="Z152" s="1110"/>
      <c r="AA152" s="1109"/>
      <c r="AB152" s="1110"/>
      <c r="AC152" s="1109"/>
      <c r="AD152" s="1110"/>
      <c r="AE152" s="1109"/>
      <c r="AF152" s="1110"/>
      <c r="AG152" s="1109"/>
      <c r="AH152" s="1110"/>
      <c r="AI152" s="716"/>
      <c r="AJ152" s="1111"/>
      <c r="AK152" s="1112"/>
      <c r="AL152" s="1111"/>
      <c r="AM152" s="1112"/>
      <c r="AN152" s="1111"/>
      <c r="AO152" s="1112"/>
      <c r="AP152" s="1111"/>
      <c r="AQ152" s="1112"/>
      <c r="AR152" s="1111"/>
      <c r="AS152" s="1112"/>
      <c r="AT152" s="936"/>
      <c r="AU152" s="1113">
        <f t="shared" si="270"/>
        <v>0</v>
      </c>
      <c r="AV152" s="1114"/>
      <c r="AW152" s="1113">
        <f t="shared" si="269"/>
        <v>0</v>
      </c>
      <c r="AX152" s="1114"/>
      <c r="AY152" s="1113">
        <f t="shared" si="271"/>
        <v>0</v>
      </c>
      <c r="AZ152" s="1114"/>
      <c r="BA152" s="1113">
        <f t="shared" si="272"/>
        <v>0</v>
      </c>
      <c r="BB152" s="1114"/>
      <c r="BC152" s="1113">
        <f t="shared" si="273"/>
        <v>0</v>
      </c>
      <c r="BD152" s="1114"/>
      <c r="BE152" s="928">
        <f t="shared" si="262"/>
        <v>0</v>
      </c>
      <c r="BF152" s="764">
        <f t="shared" si="263"/>
        <v>0</v>
      </c>
      <c r="BG152" s="195">
        <f t="shared" si="264"/>
        <v>0</v>
      </c>
      <c r="BH152" s="195">
        <f t="shared" si="265"/>
        <v>0</v>
      </c>
      <c r="BI152" s="195">
        <f t="shared" si="266"/>
        <v>0</v>
      </c>
      <c r="BJ152" s="195">
        <f t="shared" si="267"/>
        <v>0</v>
      </c>
      <c r="BK152" s="91">
        <f t="shared" si="268"/>
        <v>0</v>
      </c>
      <c r="BL152" s="39"/>
    </row>
    <row r="153" spans="1:64" s="12" customFormat="1" ht="15" customHeight="1">
      <c r="A153" s="25"/>
      <c r="B153" s="25"/>
      <c r="C153" s="82" t="s">
        <v>68</v>
      </c>
      <c r="D153" s="40"/>
      <c r="E153" s="83"/>
      <c r="F153" s="83"/>
      <c r="G153" s="83"/>
      <c r="H153" s="83"/>
      <c r="I153" s="83"/>
      <c r="J153" s="83"/>
      <c r="K153" s="143"/>
      <c r="L153" s="994">
        <f t="shared" si="261"/>
        <v>0</v>
      </c>
      <c r="M153" s="995"/>
      <c r="N153" s="1116"/>
      <c r="O153" s="1117"/>
      <c r="P153" s="1116"/>
      <c r="Q153" s="1117"/>
      <c r="R153" s="1116"/>
      <c r="S153" s="1117"/>
      <c r="T153" s="1116"/>
      <c r="U153" s="1117"/>
      <c r="V153" s="1116"/>
      <c r="W153" s="1117"/>
      <c r="X153" s="717"/>
      <c r="Y153" s="1109"/>
      <c r="Z153" s="1110"/>
      <c r="AA153" s="1109"/>
      <c r="AB153" s="1110"/>
      <c r="AC153" s="1109"/>
      <c r="AD153" s="1110"/>
      <c r="AE153" s="1109"/>
      <c r="AF153" s="1110"/>
      <c r="AG153" s="1109"/>
      <c r="AH153" s="1110"/>
      <c r="AI153" s="716"/>
      <c r="AJ153" s="1111"/>
      <c r="AK153" s="1112"/>
      <c r="AL153" s="1111"/>
      <c r="AM153" s="1112"/>
      <c r="AN153" s="1111"/>
      <c r="AO153" s="1112"/>
      <c r="AP153" s="1111"/>
      <c r="AQ153" s="1112"/>
      <c r="AR153" s="1111"/>
      <c r="AS153" s="1112"/>
      <c r="AT153" s="936"/>
      <c r="AU153" s="1113">
        <f t="shared" si="270"/>
        <v>0</v>
      </c>
      <c r="AV153" s="1114"/>
      <c r="AW153" s="1113">
        <f t="shared" si="269"/>
        <v>0</v>
      </c>
      <c r="AX153" s="1114"/>
      <c r="AY153" s="1113">
        <f t="shared" si="271"/>
        <v>0</v>
      </c>
      <c r="AZ153" s="1114"/>
      <c r="BA153" s="1113">
        <f t="shared" si="272"/>
        <v>0</v>
      </c>
      <c r="BB153" s="1114"/>
      <c r="BC153" s="1113">
        <f t="shared" si="273"/>
        <v>0</v>
      </c>
      <c r="BD153" s="1114"/>
      <c r="BE153" s="928">
        <f t="shared" si="262"/>
        <v>0</v>
      </c>
      <c r="BF153" s="764">
        <f t="shared" si="263"/>
        <v>0</v>
      </c>
      <c r="BG153" s="195">
        <f t="shared" si="264"/>
        <v>0</v>
      </c>
      <c r="BH153" s="195">
        <f t="shared" si="265"/>
        <v>0</v>
      </c>
      <c r="BI153" s="195">
        <f t="shared" si="266"/>
        <v>0</v>
      </c>
      <c r="BJ153" s="195">
        <f t="shared" si="267"/>
        <v>0</v>
      </c>
      <c r="BK153" s="91">
        <f t="shared" si="268"/>
        <v>0</v>
      </c>
      <c r="BL153" s="39"/>
    </row>
    <row r="154" spans="1:64" s="12" customFormat="1" ht="15" customHeight="1">
      <c r="A154" s="25"/>
      <c r="B154" s="25"/>
      <c r="C154" s="82" t="s">
        <v>68</v>
      </c>
      <c r="D154" s="40"/>
      <c r="E154" s="83"/>
      <c r="F154" s="83"/>
      <c r="G154" s="83"/>
      <c r="H154" s="83"/>
      <c r="I154" s="83"/>
      <c r="J154" s="83"/>
      <c r="K154" s="143"/>
      <c r="L154" s="994">
        <f t="shared" si="261"/>
        <v>0</v>
      </c>
      <c r="M154" s="995"/>
      <c r="N154" s="1116"/>
      <c r="O154" s="1117"/>
      <c r="P154" s="1116"/>
      <c r="Q154" s="1117"/>
      <c r="R154" s="1116"/>
      <c r="S154" s="1117"/>
      <c r="T154" s="1116"/>
      <c r="U154" s="1117"/>
      <c r="V154" s="1116"/>
      <c r="W154" s="1117"/>
      <c r="X154" s="717"/>
      <c r="Y154" s="1109"/>
      <c r="Z154" s="1110"/>
      <c r="AA154" s="1109"/>
      <c r="AB154" s="1110"/>
      <c r="AC154" s="1109"/>
      <c r="AD154" s="1110"/>
      <c r="AE154" s="1109"/>
      <c r="AF154" s="1110"/>
      <c r="AG154" s="1109"/>
      <c r="AH154" s="1110"/>
      <c r="AI154" s="716"/>
      <c r="AJ154" s="1111"/>
      <c r="AK154" s="1112"/>
      <c r="AL154" s="1111"/>
      <c r="AM154" s="1112"/>
      <c r="AN154" s="1111"/>
      <c r="AO154" s="1112"/>
      <c r="AP154" s="1111"/>
      <c r="AQ154" s="1112"/>
      <c r="AR154" s="1111"/>
      <c r="AS154" s="1112"/>
      <c r="AT154" s="936"/>
      <c r="AU154" s="1113">
        <f t="shared" si="270"/>
        <v>0</v>
      </c>
      <c r="AV154" s="1114"/>
      <c r="AW154" s="1113">
        <f t="shared" si="269"/>
        <v>0</v>
      </c>
      <c r="AX154" s="1114"/>
      <c r="AY154" s="1113">
        <f t="shared" si="271"/>
        <v>0</v>
      </c>
      <c r="AZ154" s="1114"/>
      <c r="BA154" s="1113">
        <f t="shared" si="272"/>
        <v>0</v>
      </c>
      <c r="BB154" s="1114"/>
      <c r="BC154" s="1113">
        <f t="shared" si="273"/>
        <v>0</v>
      </c>
      <c r="BD154" s="1114"/>
      <c r="BE154" s="928">
        <f t="shared" si="262"/>
        <v>0</v>
      </c>
      <c r="BF154" s="764">
        <f t="shared" si="263"/>
        <v>0</v>
      </c>
      <c r="BG154" s="195">
        <f t="shared" si="264"/>
        <v>0</v>
      </c>
      <c r="BH154" s="195">
        <f t="shared" si="265"/>
        <v>0</v>
      </c>
      <c r="BI154" s="195">
        <f t="shared" si="266"/>
        <v>0</v>
      </c>
      <c r="BJ154" s="195">
        <f t="shared" si="267"/>
        <v>0</v>
      </c>
      <c r="BK154" s="91">
        <f t="shared" si="268"/>
        <v>0</v>
      </c>
      <c r="BL154" s="39"/>
    </row>
    <row r="155" spans="1:64" s="12" customFormat="1" ht="15" customHeight="1">
      <c r="A155" s="25"/>
      <c r="B155" s="25"/>
      <c r="C155" s="82" t="s">
        <v>68</v>
      </c>
      <c r="D155" s="40"/>
      <c r="E155" s="83"/>
      <c r="F155" s="83"/>
      <c r="G155" s="83"/>
      <c r="H155" s="83"/>
      <c r="I155" s="83"/>
      <c r="J155" s="83"/>
      <c r="K155" s="143"/>
      <c r="L155" s="994">
        <f t="shared" si="261"/>
        <v>0</v>
      </c>
      <c r="M155" s="995"/>
      <c r="N155" s="1116"/>
      <c r="O155" s="1117"/>
      <c r="P155" s="1116"/>
      <c r="Q155" s="1117"/>
      <c r="R155" s="1116"/>
      <c r="S155" s="1117"/>
      <c r="T155" s="1116"/>
      <c r="U155" s="1117"/>
      <c r="V155" s="1116"/>
      <c r="W155" s="1117"/>
      <c r="X155" s="717"/>
      <c r="Y155" s="1109"/>
      <c r="Z155" s="1110"/>
      <c r="AA155" s="1109"/>
      <c r="AB155" s="1110"/>
      <c r="AC155" s="1109"/>
      <c r="AD155" s="1110"/>
      <c r="AE155" s="1109"/>
      <c r="AF155" s="1110"/>
      <c r="AG155" s="1109"/>
      <c r="AH155" s="1110"/>
      <c r="AI155" s="716"/>
      <c r="AJ155" s="1111"/>
      <c r="AK155" s="1112"/>
      <c r="AL155" s="1111"/>
      <c r="AM155" s="1112"/>
      <c r="AN155" s="1111"/>
      <c r="AO155" s="1112"/>
      <c r="AP155" s="1111"/>
      <c r="AQ155" s="1112"/>
      <c r="AR155" s="1111"/>
      <c r="AS155" s="1112"/>
      <c r="AT155" s="936"/>
      <c r="AU155" s="1113">
        <f t="shared" si="270"/>
        <v>0</v>
      </c>
      <c r="AV155" s="1114"/>
      <c r="AW155" s="1113">
        <f t="shared" si="269"/>
        <v>0</v>
      </c>
      <c r="AX155" s="1114"/>
      <c r="AY155" s="1113">
        <f t="shared" si="271"/>
        <v>0</v>
      </c>
      <c r="AZ155" s="1114"/>
      <c r="BA155" s="1113">
        <f t="shared" si="272"/>
        <v>0</v>
      </c>
      <c r="BB155" s="1114"/>
      <c r="BC155" s="1113">
        <f t="shared" si="273"/>
        <v>0</v>
      </c>
      <c r="BD155" s="1114"/>
      <c r="BE155" s="928">
        <f t="shared" si="262"/>
        <v>0</v>
      </c>
      <c r="BF155" s="764">
        <f t="shared" si="263"/>
        <v>0</v>
      </c>
      <c r="BG155" s="195">
        <f t="shared" si="264"/>
        <v>0</v>
      </c>
      <c r="BH155" s="195">
        <f t="shared" si="265"/>
        <v>0</v>
      </c>
      <c r="BI155" s="195">
        <f t="shared" si="266"/>
        <v>0</v>
      </c>
      <c r="BJ155" s="195">
        <f t="shared" si="267"/>
        <v>0</v>
      </c>
      <c r="BK155" s="91">
        <f t="shared" si="268"/>
        <v>0</v>
      </c>
      <c r="BL155" s="39"/>
    </row>
    <row r="156" spans="1:64" s="12" customFormat="1" ht="15" customHeight="1">
      <c r="A156" s="25"/>
      <c r="B156" s="25"/>
      <c r="C156" s="82" t="s">
        <v>68</v>
      </c>
      <c r="D156" s="40"/>
      <c r="E156" s="83"/>
      <c r="F156" s="83"/>
      <c r="G156" s="83"/>
      <c r="H156" s="83"/>
      <c r="I156" s="83"/>
      <c r="J156" s="83"/>
      <c r="K156" s="143"/>
      <c r="L156" s="994">
        <f t="shared" si="261"/>
        <v>0</v>
      </c>
      <c r="M156" s="995"/>
      <c r="N156" s="1116"/>
      <c r="O156" s="1117"/>
      <c r="P156" s="1116"/>
      <c r="Q156" s="1117"/>
      <c r="R156" s="1116"/>
      <c r="S156" s="1117"/>
      <c r="T156" s="1116"/>
      <c r="U156" s="1117"/>
      <c r="V156" s="1116"/>
      <c r="W156" s="1117"/>
      <c r="X156" s="717"/>
      <c r="Y156" s="1109"/>
      <c r="Z156" s="1110"/>
      <c r="AA156" s="1109"/>
      <c r="AB156" s="1110"/>
      <c r="AC156" s="1109"/>
      <c r="AD156" s="1110"/>
      <c r="AE156" s="1109"/>
      <c r="AF156" s="1110"/>
      <c r="AG156" s="1109"/>
      <c r="AH156" s="1110"/>
      <c r="AI156" s="716"/>
      <c r="AJ156" s="1111"/>
      <c r="AK156" s="1112"/>
      <c r="AL156" s="1111"/>
      <c r="AM156" s="1112"/>
      <c r="AN156" s="1111"/>
      <c r="AO156" s="1112"/>
      <c r="AP156" s="1111"/>
      <c r="AQ156" s="1112"/>
      <c r="AR156" s="1111"/>
      <c r="AS156" s="1112"/>
      <c r="AT156" s="936"/>
      <c r="AU156" s="1113">
        <f t="shared" si="270"/>
        <v>0</v>
      </c>
      <c r="AV156" s="1114"/>
      <c r="AW156" s="1113">
        <f t="shared" si="269"/>
        <v>0</v>
      </c>
      <c r="AX156" s="1114"/>
      <c r="AY156" s="1113">
        <f t="shared" si="271"/>
        <v>0</v>
      </c>
      <c r="AZ156" s="1114"/>
      <c r="BA156" s="1113">
        <f t="shared" si="272"/>
        <v>0</v>
      </c>
      <c r="BB156" s="1114"/>
      <c r="BC156" s="1113">
        <f t="shared" si="273"/>
        <v>0</v>
      </c>
      <c r="BD156" s="1114"/>
      <c r="BE156" s="928">
        <f t="shared" si="262"/>
        <v>0</v>
      </c>
      <c r="BF156" s="764">
        <f t="shared" si="263"/>
        <v>0</v>
      </c>
      <c r="BG156" s="195">
        <f t="shared" si="264"/>
        <v>0</v>
      </c>
      <c r="BH156" s="195">
        <f t="shared" si="265"/>
        <v>0</v>
      </c>
      <c r="BI156" s="195">
        <f t="shared" si="266"/>
        <v>0</v>
      </c>
      <c r="BJ156" s="195">
        <f t="shared" si="267"/>
        <v>0</v>
      </c>
      <c r="BK156" s="91">
        <f t="shared" si="268"/>
        <v>0</v>
      </c>
      <c r="BL156" s="39"/>
    </row>
    <row r="157" spans="1:64" s="12" customFormat="1" ht="15" customHeight="1">
      <c r="A157" s="25"/>
      <c r="B157" s="25"/>
      <c r="C157" s="82" t="s">
        <v>68</v>
      </c>
      <c r="D157" s="40"/>
      <c r="E157" s="83"/>
      <c r="F157" s="83"/>
      <c r="G157" s="83"/>
      <c r="H157" s="83"/>
      <c r="I157" s="83"/>
      <c r="J157" s="83"/>
      <c r="K157" s="143"/>
      <c r="L157" s="994">
        <f t="shared" si="261"/>
        <v>0</v>
      </c>
      <c r="M157" s="995"/>
      <c r="N157" s="1116"/>
      <c r="O157" s="1117"/>
      <c r="P157" s="1116"/>
      <c r="Q157" s="1117"/>
      <c r="R157" s="1116"/>
      <c r="S157" s="1117"/>
      <c r="T157" s="1116"/>
      <c r="U157" s="1117"/>
      <c r="V157" s="1116"/>
      <c r="W157" s="1117"/>
      <c r="X157" s="717"/>
      <c r="Y157" s="1109"/>
      <c r="Z157" s="1110"/>
      <c r="AA157" s="1109"/>
      <c r="AB157" s="1110"/>
      <c r="AC157" s="1109"/>
      <c r="AD157" s="1110"/>
      <c r="AE157" s="1109"/>
      <c r="AF157" s="1110"/>
      <c r="AG157" s="1109"/>
      <c r="AH157" s="1110"/>
      <c r="AI157" s="716"/>
      <c r="AJ157" s="1111"/>
      <c r="AK157" s="1112"/>
      <c r="AL157" s="1111"/>
      <c r="AM157" s="1112"/>
      <c r="AN157" s="1111"/>
      <c r="AO157" s="1112"/>
      <c r="AP157" s="1111"/>
      <c r="AQ157" s="1112"/>
      <c r="AR157" s="1111"/>
      <c r="AS157" s="1112"/>
      <c r="AT157" s="936"/>
      <c r="AU157" s="1113">
        <f t="shared" si="270"/>
        <v>0</v>
      </c>
      <c r="AV157" s="1114"/>
      <c r="AW157" s="1113">
        <f t="shared" si="269"/>
        <v>0</v>
      </c>
      <c r="AX157" s="1114"/>
      <c r="AY157" s="1113">
        <f t="shared" si="271"/>
        <v>0</v>
      </c>
      <c r="AZ157" s="1114"/>
      <c r="BA157" s="1113">
        <f t="shared" si="272"/>
        <v>0</v>
      </c>
      <c r="BB157" s="1114"/>
      <c r="BC157" s="1113">
        <f t="shared" si="273"/>
        <v>0</v>
      </c>
      <c r="BD157" s="1114"/>
      <c r="BE157" s="928">
        <f t="shared" si="262"/>
        <v>0</v>
      </c>
      <c r="BF157" s="764">
        <f t="shared" si="263"/>
        <v>0</v>
      </c>
      <c r="BG157" s="195">
        <f t="shared" si="264"/>
        <v>0</v>
      </c>
      <c r="BH157" s="195">
        <f t="shared" si="265"/>
        <v>0</v>
      </c>
      <c r="BI157" s="195">
        <f t="shared" si="266"/>
        <v>0</v>
      </c>
      <c r="BJ157" s="195">
        <f t="shared" si="267"/>
        <v>0</v>
      </c>
      <c r="BK157" s="91">
        <f t="shared" si="268"/>
        <v>0</v>
      </c>
      <c r="BL157" s="39"/>
    </row>
    <row r="158" spans="1:64" s="12" customFormat="1" ht="15" customHeight="1">
      <c r="A158" s="25"/>
      <c r="B158" s="25"/>
      <c r="C158" s="82" t="s">
        <v>68</v>
      </c>
      <c r="D158" s="40"/>
      <c r="E158" s="83"/>
      <c r="F158" s="83"/>
      <c r="G158" s="83"/>
      <c r="H158" s="83"/>
      <c r="I158" s="83"/>
      <c r="J158" s="83"/>
      <c r="K158" s="143"/>
      <c r="L158" s="994">
        <f t="shared" si="261"/>
        <v>0</v>
      </c>
      <c r="M158" s="995"/>
      <c r="N158" s="1116"/>
      <c r="O158" s="1117"/>
      <c r="P158" s="1116"/>
      <c r="Q158" s="1117"/>
      <c r="R158" s="1116"/>
      <c r="S158" s="1117"/>
      <c r="T158" s="1116"/>
      <c r="U158" s="1117"/>
      <c r="V158" s="1116"/>
      <c r="W158" s="1117"/>
      <c r="X158" s="717"/>
      <c r="Y158" s="1109"/>
      <c r="Z158" s="1110"/>
      <c r="AA158" s="1109"/>
      <c r="AB158" s="1110"/>
      <c r="AC158" s="1109"/>
      <c r="AD158" s="1110"/>
      <c r="AE158" s="1109"/>
      <c r="AF158" s="1110"/>
      <c r="AG158" s="1109"/>
      <c r="AH158" s="1110"/>
      <c r="AI158" s="716"/>
      <c r="AJ158" s="1111"/>
      <c r="AK158" s="1112"/>
      <c r="AL158" s="1111"/>
      <c r="AM158" s="1112"/>
      <c r="AN158" s="1111"/>
      <c r="AO158" s="1112"/>
      <c r="AP158" s="1111"/>
      <c r="AQ158" s="1112"/>
      <c r="AR158" s="1111"/>
      <c r="AS158" s="1112"/>
      <c r="AT158" s="936"/>
      <c r="AU158" s="1113">
        <f t="shared" si="270"/>
        <v>0</v>
      </c>
      <c r="AV158" s="1114"/>
      <c r="AW158" s="1113">
        <f t="shared" si="269"/>
        <v>0</v>
      </c>
      <c r="AX158" s="1114"/>
      <c r="AY158" s="1113">
        <f t="shared" si="271"/>
        <v>0</v>
      </c>
      <c r="AZ158" s="1114"/>
      <c r="BA158" s="1113">
        <f t="shared" si="272"/>
        <v>0</v>
      </c>
      <c r="BB158" s="1114"/>
      <c r="BC158" s="1113">
        <f t="shared" si="273"/>
        <v>0</v>
      </c>
      <c r="BD158" s="1114"/>
      <c r="BE158" s="928">
        <f t="shared" si="262"/>
        <v>0</v>
      </c>
      <c r="BF158" s="764">
        <f t="shared" si="263"/>
        <v>0</v>
      </c>
      <c r="BG158" s="195">
        <f t="shared" si="264"/>
        <v>0</v>
      </c>
      <c r="BH158" s="195">
        <f t="shared" si="265"/>
        <v>0</v>
      </c>
      <c r="BI158" s="195">
        <f t="shared" si="266"/>
        <v>0</v>
      </c>
      <c r="BJ158" s="195">
        <f t="shared" si="267"/>
        <v>0</v>
      </c>
      <c r="BK158" s="91">
        <f t="shared" si="268"/>
        <v>0</v>
      </c>
      <c r="BL158" s="39"/>
    </row>
    <row r="159" spans="1:64" s="12" customFormat="1" ht="15" customHeight="1">
      <c r="A159" s="25"/>
      <c r="B159" s="25"/>
      <c r="C159" s="56"/>
      <c r="D159" s="1122"/>
      <c r="E159" s="948"/>
      <c r="F159" s="948"/>
      <c r="G159" s="948"/>
      <c r="H159" s="948"/>
      <c r="I159" s="1005"/>
      <c r="J159" s="981" t="s">
        <v>528</v>
      </c>
      <c r="K159" s="1115"/>
      <c r="L159" s="1115"/>
      <c r="M159" s="1115"/>
      <c r="N159" s="960"/>
      <c r="O159" s="1103"/>
      <c r="P159" s="960"/>
      <c r="Q159" s="1103"/>
      <c r="R159" s="960"/>
      <c r="S159" s="1103"/>
      <c r="T159" s="960"/>
      <c r="U159" s="1103"/>
      <c r="V159" s="960"/>
      <c r="W159" s="1103"/>
      <c r="X159" s="733"/>
      <c r="Y159" s="1120"/>
      <c r="Z159" s="1121"/>
      <c r="AA159" s="1120"/>
      <c r="AB159" s="1121"/>
      <c r="AC159" s="1120"/>
      <c r="AD159" s="1121"/>
      <c r="AE159" s="1120"/>
      <c r="AF159" s="1121"/>
      <c r="AG159" s="1120"/>
      <c r="AH159" s="1121"/>
      <c r="AI159" s="908"/>
      <c r="AJ159" s="960"/>
      <c r="AK159" s="1103"/>
      <c r="AL159" s="960"/>
      <c r="AM159" s="1103"/>
      <c r="AN159" s="960"/>
      <c r="AO159" s="1103"/>
      <c r="AP159" s="960"/>
      <c r="AQ159" s="1103"/>
      <c r="AR159" s="960"/>
      <c r="AS159" s="1103"/>
      <c r="AT159" s="733"/>
      <c r="AU159" s="960">
        <f>SUM(AU147:AU158)</f>
        <v>0</v>
      </c>
      <c r="AV159" s="1103"/>
      <c r="AW159" s="960">
        <f>SUM(AW147:AW158)</f>
        <v>0</v>
      </c>
      <c r="AX159" s="1103"/>
      <c r="AY159" s="960">
        <f>SUM(AY147:AY158)</f>
        <v>0</v>
      </c>
      <c r="AZ159" s="1103"/>
      <c r="BA159" s="960">
        <f>SUM(BA147:BA158)</f>
        <v>0</v>
      </c>
      <c r="BB159" s="1103"/>
      <c r="BC159" s="960">
        <f>SUM(BC147:BC158)</f>
        <v>0</v>
      </c>
      <c r="BD159" s="1103"/>
      <c r="BE159" s="733">
        <f>SUM(BE147:BE158)</f>
        <v>0</v>
      </c>
      <c r="BF159" s="938">
        <f>AU159</f>
        <v>0</v>
      </c>
      <c r="BG159" s="832">
        <f t="shared" si="264"/>
        <v>0</v>
      </c>
      <c r="BH159" s="832">
        <f t="shared" si="265"/>
        <v>0</v>
      </c>
      <c r="BI159" s="832">
        <f t="shared" si="266"/>
        <v>0</v>
      </c>
      <c r="BJ159" s="832">
        <f t="shared" si="267"/>
        <v>0</v>
      </c>
      <c r="BK159" s="833">
        <f t="shared" si="268"/>
        <v>0</v>
      </c>
      <c r="BL159" s="39"/>
    </row>
    <row r="160" spans="1:64" s="12" customFormat="1" ht="25.5" customHeight="1">
      <c r="A160" s="25"/>
      <c r="B160" s="25"/>
      <c r="C160" s="56"/>
      <c r="D160" s="52"/>
      <c r="E160" s="1123" t="s">
        <v>323</v>
      </c>
      <c r="F160" s="1123"/>
      <c r="G160" s="1123"/>
      <c r="H160" s="1123"/>
      <c r="I160" s="1123"/>
      <c r="J160" s="57"/>
      <c r="K160" s="57"/>
      <c r="L160" s="155"/>
      <c r="M160" s="196"/>
      <c r="N160" s="156"/>
      <c r="O160" s="157"/>
      <c r="P160" s="156"/>
      <c r="Q160" s="157"/>
      <c r="R160" s="156"/>
      <c r="S160" s="157"/>
      <c r="T160" s="156"/>
      <c r="U160" s="157"/>
      <c r="V160" s="156"/>
      <c r="W160" s="157"/>
      <c r="X160" s="190"/>
      <c r="Y160" s="909"/>
      <c r="Z160" s="910"/>
      <c r="AA160" s="909"/>
      <c r="AB160" s="910"/>
      <c r="AC160" s="909"/>
      <c r="AD160" s="910"/>
      <c r="AE160" s="909"/>
      <c r="AF160" s="910"/>
      <c r="AG160" s="909"/>
      <c r="AH160" s="910"/>
      <c r="AI160" s="911"/>
      <c r="AJ160" s="156"/>
      <c r="AK160" s="157"/>
      <c r="AL160" s="156"/>
      <c r="AM160" s="157"/>
      <c r="AN160" s="156"/>
      <c r="AO160" s="157"/>
      <c r="AP160" s="156"/>
      <c r="AQ160" s="157"/>
      <c r="AR160" s="156"/>
      <c r="AS160" s="157"/>
      <c r="AT160" s="190"/>
      <c r="AU160" s="156"/>
      <c r="AV160" s="157"/>
      <c r="AW160" s="156"/>
      <c r="AX160" s="157"/>
      <c r="AY160" s="156"/>
      <c r="AZ160" s="157"/>
      <c r="BA160" s="156"/>
      <c r="BB160" s="157"/>
      <c r="BC160" s="156"/>
      <c r="BD160" s="157"/>
      <c r="BE160" s="190"/>
      <c r="BF160" s="195"/>
      <c r="BG160" s="195"/>
      <c r="BH160" s="195"/>
      <c r="BI160" s="195"/>
      <c r="BJ160" s="195"/>
      <c r="BK160" s="91"/>
      <c r="BL160" s="39"/>
    </row>
    <row r="161" spans="1:64" s="12" customFormat="1" ht="24.75" customHeight="1">
      <c r="A161" s="25"/>
      <c r="B161" s="25"/>
      <c r="C161" s="27" t="s">
        <v>688</v>
      </c>
      <c r="D161" s="704" t="s">
        <v>526</v>
      </c>
      <c r="E161" s="149" t="s">
        <v>691</v>
      </c>
      <c r="F161" s="149" t="s">
        <v>692</v>
      </c>
      <c r="G161" s="149" t="s">
        <v>693</v>
      </c>
      <c r="H161" s="149" t="s">
        <v>694</v>
      </c>
      <c r="I161" s="149" t="s">
        <v>695</v>
      </c>
      <c r="J161" s="83"/>
      <c r="K161" s="32" t="s">
        <v>687</v>
      </c>
      <c r="L161" s="1118" t="s">
        <v>4</v>
      </c>
      <c r="M161" s="1119"/>
      <c r="N161" s="77"/>
      <c r="O161" s="81"/>
      <c r="P161" s="77"/>
      <c r="Q161" s="81"/>
      <c r="R161" s="77"/>
      <c r="S161" s="81"/>
      <c r="T161" s="77"/>
      <c r="U161" s="81"/>
      <c r="V161" s="77"/>
      <c r="W161" s="81"/>
      <c r="X161" s="62"/>
      <c r="Y161" s="912"/>
      <c r="Z161" s="913"/>
      <c r="AA161" s="912"/>
      <c r="AB161" s="913"/>
      <c r="AC161" s="912"/>
      <c r="AD161" s="913"/>
      <c r="AE161" s="912"/>
      <c r="AF161" s="913"/>
      <c r="AG161" s="912"/>
      <c r="AH161" s="913"/>
      <c r="AI161" s="914"/>
      <c r="AJ161" s="77"/>
      <c r="AK161" s="81"/>
      <c r="AL161" s="77"/>
      <c r="AM161" s="81"/>
      <c r="AN161" s="77"/>
      <c r="AO161" s="81"/>
      <c r="AP161" s="77"/>
      <c r="AQ161" s="81"/>
      <c r="AR161" s="77"/>
      <c r="AS161" s="81"/>
      <c r="AT161" s="62"/>
      <c r="AU161" s="77"/>
      <c r="AV161" s="81"/>
      <c r="AW161" s="77"/>
      <c r="AX161" s="81"/>
      <c r="AY161" s="77"/>
      <c r="AZ161" s="81"/>
      <c r="BA161" s="77"/>
      <c r="BB161" s="81"/>
      <c r="BC161" s="77"/>
      <c r="BD161" s="81"/>
      <c r="BE161" s="62"/>
      <c r="BF161" s="195"/>
      <c r="BG161" s="195"/>
      <c r="BH161" s="195"/>
      <c r="BI161" s="195"/>
      <c r="BJ161" s="195"/>
      <c r="BK161" s="91"/>
      <c r="BL161" s="39"/>
    </row>
    <row r="162" spans="1:64" ht="15" customHeight="1">
      <c r="C162" s="82" t="s">
        <v>68</v>
      </c>
      <c r="D162" s="711"/>
      <c r="E162" s="83"/>
      <c r="F162" s="83"/>
      <c r="G162" s="83"/>
      <c r="H162" s="83"/>
      <c r="I162" s="83"/>
      <c r="J162" s="83"/>
      <c r="K162" s="143"/>
      <c r="L162" s="994">
        <f t="shared" ref="L162:L167" si="274">VLOOKUP(C162,TravelIncrease,2,0)</f>
        <v>0</v>
      </c>
      <c r="M162" s="995"/>
      <c r="N162" s="1116"/>
      <c r="O162" s="1117"/>
      <c r="P162" s="1116"/>
      <c r="Q162" s="1117"/>
      <c r="R162" s="1116"/>
      <c r="S162" s="1117"/>
      <c r="T162" s="1116"/>
      <c r="U162" s="1117"/>
      <c r="V162" s="1116"/>
      <c r="W162" s="1117"/>
      <c r="X162" s="717"/>
      <c r="Y162" s="1109"/>
      <c r="Z162" s="1110"/>
      <c r="AA162" s="1109"/>
      <c r="AB162" s="1110"/>
      <c r="AC162" s="1109"/>
      <c r="AD162" s="1110"/>
      <c r="AE162" s="1109"/>
      <c r="AF162" s="1110"/>
      <c r="AG162" s="1109"/>
      <c r="AH162" s="1110"/>
      <c r="AI162" s="716"/>
      <c r="AJ162" s="1111"/>
      <c r="AK162" s="1112"/>
      <c r="AL162" s="1111"/>
      <c r="AM162" s="1112"/>
      <c r="AN162" s="1111"/>
      <c r="AO162" s="1112"/>
      <c r="AP162" s="1111"/>
      <c r="AQ162" s="1112"/>
      <c r="AR162" s="1111"/>
      <c r="AS162" s="1112"/>
      <c r="AT162" s="936"/>
      <c r="AU162" s="1113">
        <f t="shared" ref="AU162:AU167" si="275">E162*K162</f>
        <v>0</v>
      </c>
      <c r="AV162" s="1114"/>
      <c r="AW162" s="1113">
        <f t="shared" ref="AW162:AW167" si="276">F162*K162*L162</f>
        <v>0</v>
      </c>
      <c r="AX162" s="1114"/>
      <c r="AY162" s="1113">
        <f t="shared" ref="AY162:AY167" si="277">G162*K162*(L162^2)</f>
        <v>0</v>
      </c>
      <c r="AZ162" s="1114"/>
      <c r="BA162" s="1113">
        <f t="shared" ref="BA162:BA167" si="278">H162*K162*(L162^3)</f>
        <v>0</v>
      </c>
      <c r="BB162" s="1114"/>
      <c r="BC162" s="1113">
        <f t="shared" ref="BC162:BC167" si="279">I162*K162*(L162^4)</f>
        <v>0</v>
      </c>
      <c r="BD162" s="1114"/>
      <c r="BE162" s="928">
        <f t="shared" ref="BE162:BE167" si="280">SUM(AU162+AW162+AY162+BA162+BC162)</f>
        <v>0</v>
      </c>
      <c r="BF162" s="195">
        <f t="shared" ref="BF162:BF168" si="281">Y162</f>
        <v>0</v>
      </c>
      <c r="BG162" s="195">
        <f t="shared" ref="BG162:BG168" si="282">AA162</f>
        <v>0</v>
      </c>
      <c r="BH162" s="195">
        <f t="shared" ref="BH162:BH168" si="283">AC162</f>
        <v>0</v>
      </c>
      <c r="BI162" s="195">
        <f t="shared" ref="BI162:BI168" si="284">AE162</f>
        <v>0</v>
      </c>
      <c r="BJ162" s="195">
        <f t="shared" ref="BJ162:BJ168" si="285">AG162</f>
        <v>0</v>
      </c>
      <c r="BK162" s="91">
        <f t="shared" ref="BK162:BK168" si="286">AI162</f>
        <v>0</v>
      </c>
      <c r="BL162" s="831"/>
    </row>
    <row r="163" spans="1:64" ht="15" customHeight="1">
      <c r="C163" s="82" t="s">
        <v>68</v>
      </c>
      <c r="D163" s="40"/>
      <c r="E163" s="83"/>
      <c r="F163" s="83"/>
      <c r="G163" s="83"/>
      <c r="H163" s="83"/>
      <c r="I163" s="83"/>
      <c r="J163" s="83"/>
      <c r="K163" s="143"/>
      <c r="L163" s="994">
        <f t="shared" si="274"/>
        <v>0</v>
      </c>
      <c r="M163" s="995"/>
      <c r="N163" s="1116"/>
      <c r="O163" s="1117"/>
      <c r="P163" s="1116"/>
      <c r="Q163" s="1117"/>
      <c r="R163" s="1116"/>
      <c r="S163" s="1117"/>
      <c r="T163" s="1116"/>
      <c r="U163" s="1117"/>
      <c r="V163" s="1116"/>
      <c r="W163" s="1117"/>
      <c r="X163" s="717"/>
      <c r="Y163" s="1109"/>
      <c r="Z163" s="1110"/>
      <c r="AA163" s="1109"/>
      <c r="AB163" s="1110"/>
      <c r="AC163" s="1109"/>
      <c r="AD163" s="1110"/>
      <c r="AE163" s="1109"/>
      <c r="AF163" s="1110"/>
      <c r="AG163" s="1109"/>
      <c r="AH163" s="1110"/>
      <c r="AI163" s="716"/>
      <c r="AJ163" s="1111"/>
      <c r="AK163" s="1112"/>
      <c r="AL163" s="1111"/>
      <c r="AM163" s="1112"/>
      <c r="AN163" s="1111"/>
      <c r="AO163" s="1112"/>
      <c r="AP163" s="1111"/>
      <c r="AQ163" s="1112"/>
      <c r="AR163" s="1111"/>
      <c r="AS163" s="1112"/>
      <c r="AT163" s="936"/>
      <c r="AU163" s="1113">
        <f t="shared" si="275"/>
        <v>0</v>
      </c>
      <c r="AV163" s="1114"/>
      <c r="AW163" s="1113">
        <f t="shared" si="276"/>
        <v>0</v>
      </c>
      <c r="AX163" s="1114"/>
      <c r="AY163" s="1113">
        <f t="shared" si="277"/>
        <v>0</v>
      </c>
      <c r="AZ163" s="1114"/>
      <c r="BA163" s="1113">
        <f t="shared" si="278"/>
        <v>0</v>
      </c>
      <c r="BB163" s="1114"/>
      <c r="BC163" s="1113">
        <f t="shared" si="279"/>
        <v>0</v>
      </c>
      <c r="BD163" s="1114"/>
      <c r="BE163" s="928">
        <f>SUM(AU163+AW163+AY163+BA163+BC163)</f>
        <v>0</v>
      </c>
      <c r="BF163" s="195">
        <f t="shared" si="281"/>
        <v>0</v>
      </c>
      <c r="BG163" s="195">
        <f t="shared" si="282"/>
        <v>0</v>
      </c>
      <c r="BH163" s="195">
        <f t="shared" si="283"/>
        <v>0</v>
      </c>
      <c r="BI163" s="195">
        <f t="shared" si="284"/>
        <v>0</v>
      </c>
      <c r="BJ163" s="195">
        <f t="shared" si="285"/>
        <v>0</v>
      </c>
      <c r="BK163" s="91">
        <f t="shared" si="286"/>
        <v>0</v>
      </c>
      <c r="BL163" s="831"/>
    </row>
    <row r="164" spans="1:64" ht="15" customHeight="1">
      <c r="C164" s="82" t="s">
        <v>68</v>
      </c>
      <c r="D164" s="711"/>
      <c r="E164" s="83"/>
      <c r="F164" s="83"/>
      <c r="G164" s="83"/>
      <c r="H164" s="83"/>
      <c r="I164" s="83"/>
      <c r="J164" s="83"/>
      <c r="K164" s="143"/>
      <c r="L164" s="994">
        <f t="shared" si="274"/>
        <v>0</v>
      </c>
      <c r="M164" s="995"/>
      <c r="N164" s="1116"/>
      <c r="O164" s="1117"/>
      <c r="P164" s="1116"/>
      <c r="Q164" s="1117"/>
      <c r="R164" s="1116"/>
      <c r="S164" s="1117"/>
      <c r="T164" s="1116"/>
      <c r="U164" s="1117"/>
      <c r="V164" s="1116"/>
      <c r="W164" s="1117"/>
      <c r="X164" s="717"/>
      <c r="Y164" s="1109"/>
      <c r="Z164" s="1110"/>
      <c r="AA164" s="1109"/>
      <c r="AB164" s="1110"/>
      <c r="AC164" s="1109"/>
      <c r="AD164" s="1110"/>
      <c r="AE164" s="1109"/>
      <c r="AF164" s="1110"/>
      <c r="AG164" s="1109"/>
      <c r="AH164" s="1110"/>
      <c r="AI164" s="716"/>
      <c r="AJ164" s="1111"/>
      <c r="AK164" s="1112"/>
      <c r="AL164" s="1111"/>
      <c r="AM164" s="1112"/>
      <c r="AN164" s="1111"/>
      <c r="AO164" s="1112"/>
      <c r="AP164" s="1111"/>
      <c r="AQ164" s="1112"/>
      <c r="AR164" s="1111"/>
      <c r="AS164" s="1112"/>
      <c r="AT164" s="936"/>
      <c r="AU164" s="1113">
        <f t="shared" si="275"/>
        <v>0</v>
      </c>
      <c r="AV164" s="1114"/>
      <c r="AW164" s="1113">
        <f t="shared" si="276"/>
        <v>0</v>
      </c>
      <c r="AX164" s="1114"/>
      <c r="AY164" s="1113">
        <f t="shared" si="277"/>
        <v>0</v>
      </c>
      <c r="AZ164" s="1114"/>
      <c r="BA164" s="1113">
        <f t="shared" si="278"/>
        <v>0</v>
      </c>
      <c r="BB164" s="1114"/>
      <c r="BC164" s="1113">
        <f t="shared" si="279"/>
        <v>0</v>
      </c>
      <c r="BD164" s="1114"/>
      <c r="BE164" s="928">
        <f t="shared" si="280"/>
        <v>0</v>
      </c>
      <c r="BF164" s="195">
        <f t="shared" si="281"/>
        <v>0</v>
      </c>
      <c r="BG164" s="195">
        <f t="shared" si="282"/>
        <v>0</v>
      </c>
      <c r="BH164" s="195">
        <f t="shared" si="283"/>
        <v>0</v>
      </c>
      <c r="BI164" s="195">
        <f t="shared" si="284"/>
        <v>0</v>
      </c>
      <c r="BJ164" s="195">
        <f t="shared" si="285"/>
        <v>0</v>
      </c>
      <c r="BK164" s="91">
        <f t="shared" si="286"/>
        <v>0</v>
      </c>
      <c r="BL164" s="831"/>
    </row>
    <row r="165" spans="1:64" ht="15" customHeight="1">
      <c r="C165" s="82" t="s">
        <v>68</v>
      </c>
      <c r="D165" s="40"/>
      <c r="E165" s="83"/>
      <c r="F165" s="83"/>
      <c r="G165" s="83"/>
      <c r="H165" s="83"/>
      <c r="I165" s="83"/>
      <c r="J165" s="83"/>
      <c r="K165" s="143"/>
      <c r="L165" s="994">
        <f t="shared" si="274"/>
        <v>0</v>
      </c>
      <c r="M165" s="995"/>
      <c r="N165" s="1116"/>
      <c r="O165" s="1117"/>
      <c r="P165" s="1116"/>
      <c r="Q165" s="1117"/>
      <c r="R165" s="1116"/>
      <c r="S165" s="1117"/>
      <c r="T165" s="1116"/>
      <c r="U165" s="1117"/>
      <c r="V165" s="1116"/>
      <c r="W165" s="1117"/>
      <c r="X165" s="717"/>
      <c r="Y165" s="1109"/>
      <c r="Z165" s="1110"/>
      <c r="AA165" s="1109"/>
      <c r="AB165" s="1110"/>
      <c r="AC165" s="1109"/>
      <c r="AD165" s="1110"/>
      <c r="AE165" s="1109"/>
      <c r="AF165" s="1110"/>
      <c r="AG165" s="1109"/>
      <c r="AH165" s="1110"/>
      <c r="AI165" s="716"/>
      <c r="AJ165" s="1111"/>
      <c r="AK165" s="1112"/>
      <c r="AL165" s="1111"/>
      <c r="AM165" s="1112"/>
      <c r="AN165" s="1111"/>
      <c r="AO165" s="1112"/>
      <c r="AP165" s="1111"/>
      <c r="AQ165" s="1112"/>
      <c r="AR165" s="1111"/>
      <c r="AS165" s="1112"/>
      <c r="AT165" s="936"/>
      <c r="AU165" s="1113">
        <f t="shared" si="275"/>
        <v>0</v>
      </c>
      <c r="AV165" s="1114"/>
      <c r="AW165" s="1113">
        <f t="shared" si="276"/>
        <v>0</v>
      </c>
      <c r="AX165" s="1114"/>
      <c r="AY165" s="1113">
        <f t="shared" si="277"/>
        <v>0</v>
      </c>
      <c r="AZ165" s="1114"/>
      <c r="BA165" s="1113">
        <f t="shared" si="278"/>
        <v>0</v>
      </c>
      <c r="BB165" s="1114"/>
      <c r="BC165" s="1113">
        <f t="shared" si="279"/>
        <v>0</v>
      </c>
      <c r="BD165" s="1114"/>
      <c r="BE165" s="928">
        <f t="shared" si="280"/>
        <v>0</v>
      </c>
      <c r="BF165" s="195">
        <f t="shared" si="281"/>
        <v>0</v>
      </c>
      <c r="BG165" s="195">
        <f t="shared" si="282"/>
        <v>0</v>
      </c>
      <c r="BH165" s="195">
        <f t="shared" si="283"/>
        <v>0</v>
      </c>
      <c r="BI165" s="195">
        <f t="shared" si="284"/>
        <v>0</v>
      </c>
      <c r="BJ165" s="195">
        <f t="shared" si="285"/>
        <v>0</v>
      </c>
      <c r="BK165" s="91">
        <f t="shared" si="286"/>
        <v>0</v>
      </c>
      <c r="BL165" s="831"/>
    </row>
    <row r="166" spans="1:64" ht="15" customHeight="1">
      <c r="C166" s="82" t="s">
        <v>68</v>
      </c>
      <c r="D166" s="711"/>
      <c r="E166" s="83"/>
      <c r="F166" s="83"/>
      <c r="G166" s="83"/>
      <c r="H166" s="83"/>
      <c r="I166" s="83"/>
      <c r="J166" s="83"/>
      <c r="K166" s="143"/>
      <c r="L166" s="994">
        <f t="shared" si="274"/>
        <v>0</v>
      </c>
      <c r="M166" s="995"/>
      <c r="N166" s="1116"/>
      <c r="O166" s="1117"/>
      <c r="P166" s="1116"/>
      <c r="Q166" s="1117"/>
      <c r="R166" s="1116"/>
      <c r="S166" s="1117"/>
      <c r="T166" s="1116"/>
      <c r="U166" s="1117"/>
      <c r="V166" s="1116"/>
      <c r="W166" s="1117"/>
      <c r="X166" s="717"/>
      <c r="Y166" s="1109"/>
      <c r="Z166" s="1110"/>
      <c r="AA166" s="1109"/>
      <c r="AB166" s="1110"/>
      <c r="AC166" s="1109"/>
      <c r="AD166" s="1110"/>
      <c r="AE166" s="1109"/>
      <c r="AF166" s="1110"/>
      <c r="AG166" s="1109"/>
      <c r="AH166" s="1110"/>
      <c r="AI166" s="716"/>
      <c r="AJ166" s="1111"/>
      <c r="AK166" s="1112"/>
      <c r="AL166" s="1111"/>
      <c r="AM166" s="1112"/>
      <c r="AN166" s="1111"/>
      <c r="AO166" s="1112"/>
      <c r="AP166" s="1111"/>
      <c r="AQ166" s="1112"/>
      <c r="AR166" s="1111"/>
      <c r="AS166" s="1112"/>
      <c r="AT166" s="936"/>
      <c r="AU166" s="1113">
        <f t="shared" si="275"/>
        <v>0</v>
      </c>
      <c r="AV166" s="1114"/>
      <c r="AW166" s="1113">
        <f t="shared" si="276"/>
        <v>0</v>
      </c>
      <c r="AX166" s="1114"/>
      <c r="AY166" s="1113">
        <f t="shared" si="277"/>
        <v>0</v>
      </c>
      <c r="AZ166" s="1114"/>
      <c r="BA166" s="1113">
        <f t="shared" si="278"/>
        <v>0</v>
      </c>
      <c r="BB166" s="1114"/>
      <c r="BC166" s="1113">
        <f t="shared" si="279"/>
        <v>0</v>
      </c>
      <c r="BD166" s="1114"/>
      <c r="BE166" s="928">
        <f t="shared" si="280"/>
        <v>0</v>
      </c>
      <c r="BF166" s="195">
        <f t="shared" si="281"/>
        <v>0</v>
      </c>
      <c r="BG166" s="195">
        <f t="shared" si="282"/>
        <v>0</v>
      </c>
      <c r="BH166" s="195">
        <f t="shared" si="283"/>
        <v>0</v>
      </c>
      <c r="BI166" s="195">
        <f t="shared" si="284"/>
        <v>0</v>
      </c>
      <c r="BJ166" s="195">
        <f t="shared" si="285"/>
        <v>0</v>
      </c>
      <c r="BK166" s="91">
        <f t="shared" si="286"/>
        <v>0</v>
      </c>
      <c r="BL166" s="831"/>
    </row>
    <row r="167" spans="1:64" ht="15" customHeight="1">
      <c r="C167" s="82" t="s">
        <v>68</v>
      </c>
      <c r="D167" s="40"/>
      <c r="E167" s="83"/>
      <c r="F167" s="83"/>
      <c r="G167" s="83"/>
      <c r="H167" s="83"/>
      <c r="I167" s="83"/>
      <c r="J167" s="83"/>
      <c r="K167" s="143"/>
      <c r="L167" s="994">
        <f t="shared" si="274"/>
        <v>0</v>
      </c>
      <c r="M167" s="995"/>
      <c r="N167" s="1116"/>
      <c r="O167" s="1117"/>
      <c r="P167" s="1116"/>
      <c r="Q167" s="1117"/>
      <c r="R167" s="1116"/>
      <c r="S167" s="1117"/>
      <c r="T167" s="1116"/>
      <c r="U167" s="1117"/>
      <c r="V167" s="1116"/>
      <c r="W167" s="1117"/>
      <c r="X167" s="717"/>
      <c r="Y167" s="1109"/>
      <c r="Z167" s="1110"/>
      <c r="AA167" s="1109"/>
      <c r="AB167" s="1110"/>
      <c r="AC167" s="1109"/>
      <c r="AD167" s="1110"/>
      <c r="AE167" s="1109"/>
      <c r="AF167" s="1110"/>
      <c r="AG167" s="1109"/>
      <c r="AH167" s="1110"/>
      <c r="AI167" s="716"/>
      <c r="AJ167" s="1111"/>
      <c r="AK167" s="1112"/>
      <c r="AL167" s="1111"/>
      <c r="AM167" s="1112"/>
      <c r="AN167" s="1111"/>
      <c r="AO167" s="1112"/>
      <c r="AP167" s="1111"/>
      <c r="AQ167" s="1112"/>
      <c r="AR167" s="1111"/>
      <c r="AS167" s="1112"/>
      <c r="AT167" s="936"/>
      <c r="AU167" s="1113">
        <f t="shared" si="275"/>
        <v>0</v>
      </c>
      <c r="AV167" s="1114"/>
      <c r="AW167" s="1113">
        <f t="shared" si="276"/>
        <v>0</v>
      </c>
      <c r="AX167" s="1114"/>
      <c r="AY167" s="1113">
        <f t="shared" si="277"/>
        <v>0</v>
      </c>
      <c r="AZ167" s="1114"/>
      <c r="BA167" s="1113">
        <f t="shared" si="278"/>
        <v>0</v>
      </c>
      <c r="BB167" s="1114"/>
      <c r="BC167" s="1113">
        <f t="shared" si="279"/>
        <v>0</v>
      </c>
      <c r="BD167" s="1114"/>
      <c r="BE167" s="928">
        <f t="shared" si="280"/>
        <v>0</v>
      </c>
      <c r="BF167" s="195">
        <f t="shared" si="281"/>
        <v>0</v>
      </c>
      <c r="BG167" s="195">
        <f t="shared" si="282"/>
        <v>0</v>
      </c>
      <c r="BH167" s="195">
        <f t="shared" si="283"/>
        <v>0</v>
      </c>
      <c r="BI167" s="195">
        <f t="shared" si="284"/>
        <v>0</v>
      </c>
      <c r="BJ167" s="195">
        <f t="shared" si="285"/>
        <v>0</v>
      </c>
      <c r="BK167" s="91">
        <f t="shared" si="286"/>
        <v>0</v>
      </c>
      <c r="BL167" s="831"/>
    </row>
    <row r="168" spans="1:64" ht="15" customHeight="1">
      <c r="C168" s="56"/>
      <c r="D168" s="712"/>
      <c r="E168" s="57"/>
      <c r="F168" s="57"/>
      <c r="G168" s="57"/>
      <c r="H168" s="57"/>
      <c r="I168" s="57"/>
      <c r="J168" s="979" t="s">
        <v>527</v>
      </c>
      <c r="K168" s="1115"/>
      <c r="L168" s="1115"/>
      <c r="M168" s="1115"/>
      <c r="N168" s="960"/>
      <c r="O168" s="1103"/>
      <c r="P168" s="960"/>
      <c r="Q168" s="1103"/>
      <c r="R168" s="960"/>
      <c r="S168" s="1103"/>
      <c r="T168" s="960"/>
      <c r="U168" s="1103"/>
      <c r="V168" s="960"/>
      <c r="W168" s="1103"/>
      <c r="X168" s="286"/>
      <c r="Y168" s="960"/>
      <c r="Z168" s="1103"/>
      <c r="AA168" s="960"/>
      <c r="AB168" s="1103"/>
      <c r="AC168" s="960"/>
      <c r="AD168" s="1103"/>
      <c r="AE168" s="960"/>
      <c r="AF168" s="1103"/>
      <c r="AG168" s="960"/>
      <c r="AH168" s="1103"/>
      <c r="AI168" s="286"/>
      <c r="AJ168" s="960"/>
      <c r="AK168" s="1103"/>
      <c r="AL168" s="960"/>
      <c r="AM168" s="1103"/>
      <c r="AN168" s="960"/>
      <c r="AO168" s="1103"/>
      <c r="AP168" s="960"/>
      <c r="AQ168" s="1103"/>
      <c r="AR168" s="960"/>
      <c r="AS168" s="1103"/>
      <c r="AT168" s="286"/>
      <c r="AU168" s="960">
        <f>SUM(AU162:AU167)</f>
        <v>0</v>
      </c>
      <c r="AV168" s="1103"/>
      <c r="AW168" s="960">
        <f>SUM(AW162:AW167)</f>
        <v>0</v>
      </c>
      <c r="AX168" s="1103"/>
      <c r="AY168" s="960">
        <f>SUM(AY162:AY167)</f>
        <v>0</v>
      </c>
      <c r="AZ168" s="1103"/>
      <c r="BA168" s="960">
        <f>SUM(BA162:BA167)</f>
        <v>0</v>
      </c>
      <c r="BB168" s="1103"/>
      <c r="BC168" s="960">
        <f>SUM(BC162:BC167)</f>
        <v>0</v>
      </c>
      <c r="BD168" s="1103"/>
      <c r="BE168" s="286">
        <f>SUM(BE162:BE167)</f>
        <v>0</v>
      </c>
      <c r="BF168" s="832">
        <f t="shared" si="281"/>
        <v>0</v>
      </c>
      <c r="BG168" s="832">
        <f t="shared" si="282"/>
        <v>0</v>
      </c>
      <c r="BH168" s="832">
        <f t="shared" si="283"/>
        <v>0</v>
      </c>
      <c r="BI168" s="832">
        <f t="shared" si="284"/>
        <v>0</v>
      </c>
      <c r="BJ168" s="832">
        <f t="shared" si="285"/>
        <v>0</v>
      </c>
      <c r="BK168" s="833">
        <f t="shared" si="286"/>
        <v>0</v>
      </c>
      <c r="BL168" s="831"/>
    </row>
    <row r="169" spans="1:64" s="12" customFormat="1" ht="15" customHeight="1">
      <c r="A169" s="25"/>
      <c r="B169" s="25"/>
      <c r="C169" s="63"/>
      <c r="D169" s="64"/>
      <c r="E169" s="64"/>
      <c r="F169" s="64"/>
      <c r="G169" s="64"/>
      <c r="H169" s="64"/>
      <c r="I169" s="64"/>
      <c r="J169" s="64"/>
      <c r="K169" s="64"/>
      <c r="L169" s="64"/>
      <c r="M169" s="65" t="s">
        <v>207</v>
      </c>
      <c r="N169" s="958">
        <f>ROUNDUP(SUM(N87,N96),0)</f>
        <v>0</v>
      </c>
      <c r="O169" s="968"/>
      <c r="P169" s="958">
        <f>ROUNDUP(SUM(P87,P96),0)</f>
        <v>0</v>
      </c>
      <c r="Q169" s="968"/>
      <c r="R169" s="958">
        <f>ROUNDUP(SUM(R87,R96),0)</f>
        <v>0</v>
      </c>
      <c r="S169" s="968"/>
      <c r="T169" s="958">
        <f>ROUNDUP(SUM(T87,T96),0)</f>
        <v>0</v>
      </c>
      <c r="U169" s="968"/>
      <c r="V169" s="958">
        <f>ROUNDUP(SUM(V87,V96),0)</f>
        <v>0</v>
      </c>
      <c r="W169" s="968"/>
      <c r="X169" s="176">
        <f>ROUNDUP(SUM(X87,X96),0)</f>
        <v>0</v>
      </c>
      <c r="Y169" s="958">
        <f>ROUNDUP(SUM(Y111,Y120),0)</f>
        <v>0</v>
      </c>
      <c r="Z169" s="968"/>
      <c r="AA169" s="958">
        <f>ROUNDUP(SUM(AA111,AA120),0)</f>
        <v>0</v>
      </c>
      <c r="AB169" s="968"/>
      <c r="AC169" s="958">
        <f>ROUNDUP(SUM(AC111,AC120),0)</f>
        <v>0</v>
      </c>
      <c r="AD169" s="968"/>
      <c r="AE169" s="958">
        <f>ROUNDUP(SUM(AE111,AE120),0)</f>
        <v>0</v>
      </c>
      <c r="AF169" s="968"/>
      <c r="AG169" s="958">
        <f>ROUNDUP(SUM(AG111,AG120),0)</f>
        <v>0</v>
      </c>
      <c r="AH169" s="968"/>
      <c r="AI169" s="176">
        <f>ROUNDUP(SUM(AI111,AI120),0)</f>
        <v>0</v>
      </c>
      <c r="AJ169" s="958">
        <f>ROUNDUP(SUM(AJ135,AJ144),0)</f>
        <v>0</v>
      </c>
      <c r="AK169" s="968"/>
      <c r="AL169" s="958">
        <f>ROUNDUP(SUM(AL135,AL144),0)</f>
        <v>0</v>
      </c>
      <c r="AM169" s="968"/>
      <c r="AN169" s="958">
        <f>ROUNDUP(SUM(AN135,AN144),0)</f>
        <v>0</v>
      </c>
      <c r="AO169" s="968"/>
      <c r="AP169" s="958">
        <f>ROUNDUP(SUM(AP135,AP144),0)</f>
        <v>0</v>
      </c>
      <c r="AQ169" s="968"/>
      <c r="AR169" s="958">
        <f>ROUNDUP(SUM(AR135,AR144),0)</f>
        <v>0</v>
      </c>
      <c r="AS169" s="968"/>
      <c r="AT169" s="176">
        <f>ROUNDUP(SUM(AT135,AT144),0)</f>
        <v>0</v>
      </c>
      <c r="AU169" s="958">
        <f>ROUNDUP(SUM(AU159,AU168),0)</f>
        <v>0</v>
      </c>
      <c r="AV169" s="968"/>
      <c r="AW169" s="958">
        <f>ROUNDUP(SUM(AW159,AW168),0)</f>
        <v>0</v>
      </c>
      <c r="AX169" s="968"/>
      <c r="AY169" s="958">
        <f>ROUNDUP(SUM(AY159,AY168),0)</f>
        <v>0</v>
      </c>
      <c r="AZ169" s="968"/>
      <c r="BA169" s="958">
        <f>ROUNDUP(SUM(BA159,BA168),0)</f>
        <v>0</v>
      </c>
      <c r="BB169" s="968"/>
      <c r="BC169" s="958">
        <f>ROUNDUP(SUM(BC159,BC168),0)</f>
        <v>0</v>
      </c>
      <c r="BD169" s="968"/>
      <c r="BE169" s="176">
        <f>ROUNDUP(SUM(BE159,BE168),0)</f>
        <v>0</v>
      </c>
      <c r="BF169" s="842">
        <f>N169+Y169+AJ169+AU169</f>
        <v>0</v>
      </c>
      <c r="BG169" s="842">
        <f>P169+AA169+AL169+AW169</f>
        <v>0</v>
      </c>
      <c r="BH169" s="842">
        <f>R169+AC169+AN169+AY169</f>
        <v>0</v>
      </c>
      <c r="BI169" s="842">
        <f>T169+AE169+AP169+BA169</f>
        <v>0</v>
      </c>
      <c r="BJ169" s="842">
        <f>V169+AG169+BC169+AR169</f>
        <v>0</v>
      </c>
      <c r="BK169" s="843">
        <f>X169+AI169+AT169+BE169</f>
        <v>0</v>
      </c>
    </row>
    <row r="170" spans="1:64" ht="15" customHeight="1">
      <c r="A170" s="25">
        <v>3000</v>
      </c>
      <c r="B170" s="25"/>
      <c r="C170" s="973" t="s">
        <v>221</v>
      </c>
      <c r="D170" s="974"/>
      <c r="E170" s="974"/>
      <c r="F170" s="974"/>
      <c r="G170" s="974"/>
      <c r="H170" s="974"/>
      <c r="I170" s="974"/>
      <c r="J170" s="974"/>
      <c r="K170" s="974"/>
      <c r="L170" s="974"/>
      <c r="M170" s="1028"/>
      <c r="N170" s="59"/>
      <c r="O170" s="81"/>
      <c r="P170" s="59"/>
      <c r="Q170" s="81"/>
      <c r="R170" s="59"/>
      <c r="S170" s="81"/>
      <c r="T170" s="59"/>
      <c r="U170" s="81"/>
      <c r="V170" s="59"/>
      <c r="W170" s="81"/>
      <c r="X170" s="62"/>
      <c r="Y170" s="59"/>
      <c r="Z170" s="81"/>
      <c r="AA170" s="59"/>
      <c r="AB170" s="81"/>
      <c r="AC170" s="59"/>
      <c r="AD170" s="81"/>
      <c r="AE170" s="59"/>
      <c r="AF170" s="81"/>
      <c r="AG170" s="59"/>
      <c r="AH170" s="81"/>
      <c r="AI170" s="62"/>
      <c r="AJ170" s="59"/>
      <c r="AK170" s="81"/>
      <c r="AL170" s="59"/>
      <c r="AM170" s="81"/>
      <c r="AN170" s="59"/>
      <c r="AO170" s="81"/>
      <c r="AP170" s="59"/>
      <c r="AQ170" s="81"/>
      <c r="AR170" s="59"/>
      <c r="AS170" s="81"/>
      <c r="AT170" s="62"/>
      <c r="AU170" s="59"/>
      <c r="AV170" s="81"/>
      <c r="AW170" s="59"/>
      <c r="AX170" s="81"/>
      <c r="AY170" s="59"/>
      <c r="AZ170" s="81"/>
      <c r="BA170" s="59"/>
      <c r="BB170" s="81"/>
      <c r="BC170" s="59"/>
      <c r="BD170" s="81"/>
      <c r="BE170" s="62"/>
      <c r="BF170" s="825"/>
      <c r="BG170" s="825"/>
      <c r="BH170" s="825"/>
      <c r="BI170" s="825"/>
      <c r="BJ170" s="825"/>
      <c r="BK170" s="826"/>
    </row>
    <row r="171" spans="1:64" ht="15" customHeight="1">
      <c r="C171" s="1046" t="s">
        <v>769</v>
      </c>
      <c r="D171" s="1047"/>
      <c r="E171" s="948"/>
      <c r="F171" s="948"/>
      <c r="G171" s="948"/>
      <c r="H171" s="948"/>
      <c r="I171" s="948"/>
      <c r="J171" s="948"/>
      <c r="K171" s="948"/>
      <c r="L171" s="948"/>
      <c r="M171" s="1005"/>
      <c r="N171" s="962">
        <v>0</v>
      </c>
      <c r="O171" s="953"/>
      <c r="P171" s="962">
        <v>0</v>
      </c>
      <c r="Q171" s="953"/>
      <c r="R171" s="962">
        <v>0</v>
      </c>
      <c r="S171" s="953"/>
      <c r="T171" s="962">
        <v>0</v>
      </c>
      <c r="U171" s="953"/>
      <c r="V171" s="962">
        <v>0</v>
      </c>
      <c r="W171" s="953"/>
      <c r="X171" s="43">
        <f t="shared" ref="X171:X180" si="287">SUM(N171+P171+R171+T171+V171)</f>
        <v>0</v>
      </c>
      <c r="Y171" s="1138">
        <v>0</v>
      </c>
      <c r="Z171" s="1139"/>
      <c r="AA171" s="1138">
        <v>0</v>
      </c>
      <c r="AB171" s="1139"/>
      <c r="AC171" s="1138">
        <v>0</v>
      </c>
      <c r="AD171" s="1139"/>
      <c r="AE171" s="1138">
        <v>0</v>
      </c>
      <c r="AF171" s="1139"/>
      <c r="AG171" s="1138">
        <v>0</v>
      </c>
      <c r="AH171" s="1139"/>
      <c r="AI171" s="708">
        <f t="shared" ref="AI171:AI180" si="288">SUM(Y171+AA171+AC171+AE171+AG171)</f>
        <v>0</v>
      </c>
      <c r="AJ171" s="1172">
        <v>0</v>
      </c>
      <c r="AK171" s="1173"/>
      <c r="AL171" s="1172">
        <v>0</v>
      </c>
      <c r="AM171" s="1173"/>
      <c r="AN171" s="1172">
        <v>0</v>
      </c>
      <c r="AO171" s="1173"/>
      <c r="AP171" s="1172">
        <v>0</v>
      </c>
      <c r="AQ171" s="1173"/>
      <c r="AR171" s="1172">
        <v>0</v>
      </c>
      <c r="AS171" s="1173"/>
      <c r="AT171" s="901">
        <f>SUM(AJ171+AL171+AN171+AP171+AR171)</f>
        <v>0</v>
      </c>
      <c r="AU171" s="1113">
        <v>0</v>
      </c>
      <c r="AV171" s="1114"/>
      <c r="AW171" s="1113">
        <v>0</v>
      </c>
      <c r="AX171" s="1114"/>
      <c r="AY171" s="1113">
        <v>0</v>
      </c>
      <c r="AZ171" s="1114"/>
      <c r="BA171" s="1113">
        <v>0</v>
      </c>
      <c r="BB171" s="1114"/>
      <c r="BC171" s="1113">
        <v>0</v>
      </c>
      <c r="BD171" s="1114"/>
      <c r="BE171" s="928">
        <f t="shared" ref="BE171:BE180" si="289">SUM(AU171+AW171+AY171+BA171+BC171)</f>
        <v>0</v>
      </c>
      <c r="BF171" s="823">
        <f>N171+Y171+AJ171+AU171</f>
        <v>0</v>
      </c>
      <c r="BG171" s="823">
        <f>P171+AA171+AL171+AW171</f>
        <v>0</v>
      </c>
      <c r="BH171" s="823">
        <f>R171+AC171+AN171+AY171</f>
        <v>0</v>
      </c>
      <c r="BI171" s="823">
        <f>T171+AE171+AP171+BA171</f>
        <v>0</v>
      </c>
      <c r="BJ171" s="823">
        <f>V171+AG171+AR171+BC171</f>
        <v>0</v>
      </c>
      <c r="BK171" s="824">
        <f>X171+AI171+AT171+BE171</f>
        <v>0</v>
      </c>
    </row>
    <row r="172" spans="1:64" ht="15" customHeight="1">
      <c r="C172" s="1046" t="s">
        <v>770</v>
      </c>
      <c r="D172" s="1047"/>
      <c r="E172" s="948"/>
      <c r="F172" s="948"/>
      <c r="G172" s="948"/>
      <c r="H172" s="948"/>
      <c r="I172" s="948"/>
      <c r="J172" s="948"/>
      <c r="K172" s="948"/>
      <c r="L172" s="948"/>
      <c r="M172" s="1005"/>
      <c r="N172" s="962">
        <v>0</v>
      </c>
      <c r="O172" s="953"/>
      <c r="P172" s="962">
        <v>0</v>
      </c>
      <c r="Q172" s="953"/>
      <c r="R172" s="962">
        <v>0</v>
      </c>
      <c r="S172" s="953"/>
      <c r="T172" s="962">
        <v>0</v>
      </c>
      <c r="U172" s="953"/>
      <c r="V172" s="962">
        <v>0</v>
      </c>
      <c r="W172" s="953"/>
      <c r="X172" s="43">
        <f t="shared" si="287"/>
        <v>0</v>
      </c>
      <c r="Y172" s="1138">
        <v>0</v>
      </c>
      <c r="Z172" s="1139"/>
      <c r="AA172" s="1138">
        <v>0</v>
      </c>
      <c r="AB172" s="1139"/>
      <c r="AC172" s="1138">
        <v>0</v>
      </c>
      <c r="AD172" s="1139"/>
      <c r="AE172" s="1138">
        <v>0</v>
      </c>
      <c r="AF172" s="1139"/>
      <c r="AG172" s="1138">
        <v>0</v>
      </c>
      <c r="AH172" s="1139"/>
      <c r="AI172" s="708">
        <f t="shared" si="288"/>
        <v>0</v>
      </c>
      <c r="AJ172" s="1172">
        <v>0</v>
      </c>
      <c r="AK172" s="1173"/>
      <c r="AL172" s="1172">
        <v>0</v>
      </c>
      <c r="AM172" s="1173"/>
      <c r="AN172" s="1172">
        <v>0</v>
      </c>
      <c r="AO172" s="1173"/>
      <c r="AP172" s="1172">
        <v>0</v>
      </c>
      <c r="AQ172" s="1173"/>
      <c r="AR172" s="1172">
        <v>0</v>
      </c>
      <c r="AS172" s="1173"/>
      <c r="AT172" s="901">
        <f>SUM(AJ172+AL172+AN172+AP172+AR172)</f>
        <v>0</v>
      </c>
      <c r="AU172" s="1113">
        <v>0</v>
      </c>
      <c r="AV172" s="1114"/>
      <c r="AW172" s="1113">
        <v>0</v>
      </c>
      <c r="AX172" s="1114"/>
      <c r="AY172" s="1113">
        <v>0</v>
      </c>
      <c r="AZ172" s="1114"/>
      <c r="BA172" s="1113">
        <v>0</v>
      </c>
      <c r="BB172" s="1114"/>
      <c r="BC172" s="1113">
        <v>0</v>
      </c>
      <c r="BD172" s="1114"/>
      <c r="BE172" s="928">
        <f t="shared" si="289"/>
        <v>0</v>
      </c>
      <c r="BF172" s="823">
        <f>N172+Y172+AJ172+AU172</f>
        <v>0</v>
      </c>
      <c r="BG172" s="823">
        <f>P172+AA172+AL172+AW172</f>
        <v>0</v>
      </c>
      <c r="BH172" s="823">
        <f>R172+AC172+AN172+AY172</f>
        <v>0</v>
      </c>
      <c r="BI172" s="823">
        <f>T172+AE172+AP172+BA172</f>
        <v>0</v>
      </c>
      <c r="BJ172" s="823">
        <f>V172+AG172+AR172+BC172</f>
        <v>0</v>
      </c>
      <c r="BK172" s="824">
        <f>X172+AI172+AT172+BE172</f>
        <v>0</v>
      </c>
    </row>
    <row r="173" spans="1:64" ht="15" customHeight="1">
      <c r="C173" s="971" t="s">
        <v>771</v>
      </c>
      <c r="D173" s="972"/>
      <c r="E173" s="948"/>
      <c r="F173" s="948"/>
      <c r="G173" s="948"/>
      <c r="H173" s="948"/>
      <c r="I173" s="948"/>
      <c r="J173" s="948"/>
      <c r="K173" s="948"/>
      <c r="L173" s="948"/>
      <c r="M173" s="1005"/>
      <c r="N173" s="962">
        <v>0</v>
      </c>
      <c r="O173" s="953"/>
      <c r="P173" s="962">
        <v>0</v>
      </c>
      <c r="Q173" s="953"/>
      <c r="R173" s="962">
        <v>0</v>
      </c>
      <c r="S173" s="953"/>
      <c r="T173" s="962">
        <v>0</v>
      </c>
      <c r="U173" s="953"/>
      <c r="V173" s="962">
        <v>0</v>
      </c>
      <c r="W173" s="953"/>
      <c r="X173" s="43">
        <f t="shared" si="287"/>
        <v>0</v>
      </c>
      <c r="Y173" s="1138">
        <v>0</v>
      </c>
      <c r="Z173" s="1139"/>
      <c r="AA173" s="1138">
        <v>0</v>
      </c>
      <c r="AB173" s="1139"/>
      <c r="AC173" s="1138">
        <v>0</v>
      </c>
      <c r="AD173" s="1139"/>
      <c r="AE173" s="1138">
        <v>0</v>
      </c>
      <c r="AF173" s="1139"/>
      <c r="AG173" s="1138">
        <v>0</v>
      </c>
      <c r="AH173" s="1139"/>
      <c r="AI173" s="708">
        <f t="shared" si="288"/>
        <v>0</v>
      </c>
      <c r="AJ173" s="1172">
        <v>0</v>
      </c>
      <c r="AK173" s="1173"/>
      <c r="AL173" s="1172">
        <v>0</v>
      </c>
      <c r="AM173" s="1173"/>
      <c r="AN173" s="1172">
        <v>0</v>
      </c>
      <c r="AO173" s="1173"/>
      <c r="AP173" s="1172">
        <v>0</v>
      </c>
      <c r="AQ173" s="1173"/>
      <c r="AR173" s="1172">
        <v>0</v>
      </c>
      <c r="AS173" s="1173"/>
      <c r="AT173" s="901">
        <f t="shared" ref="AT173:AT180" si="290">SUM(AJ173+AL173+AN173+AP173+AR173)</f>
        <v>0</v>
      </c>
      <c r="AU173" s="1113">
        <v>0</v>
      </c>
      <c r="AV173" s="1114"/>
      <c r="AW173" s="1113">
        <v>0</v>
      </c>
      <c r="AX173" s="1114"/>
      <c r="AY173" s="1113">
        <v>0</v>
      </c>
      <c r="AZ173" s="1114"/>
      <c r="BA173" s="1113">
        <v>0</v>
      </c>
      <c r="BB173" s="1114"/>
      <c r="BC173" s="1113">
        <v>0</v>
      </c>
      <c r="BD173" s="1114"/>
      <c r="BE173" s="928">
        <f t="shared" si="289"/>
        <v>0</v>
      </c>
      <c r="BF173" s="823">
        <f t="shared" ref="BF173:BF181" si="291">N173+Y173+AJ173+AU173</f>
        <v>0</v>
      </c>
      <c r="BG173" s="823">
        <f t="shared" ref="BG173:BG181" si="292">P173+AA173+AL173+AW173</f>
        <v>0</v>
      </c>
      <c r="BH173" s="823">
        <f t="shared" ref="BH173:BH181" si="293">R173+AC173+AN173+AY173</f>
        <v>0</v>
      </c>
      <c r="BI173" s="823">
        <f t="shared" ref="BI173:BI181" si="294">T173+AE173+AP173+BA173</f>
        <v>0</v>
      </c>
      <c r="BJ173" s="823">
        <f t="shared" ref="BJ173:BJ181" si="295">V173+AG173+AR173+BC173</f>
        <v>0</v>
      </c>
      <c r="BK173" s="824">
        <f t="shared" ref="BK173:BK181" si="296">X173+AI173+AT173+BE173</f>
        <v>0</v>
      </c>
    </row>
    <row r="174" spans="1:64" ht="15" customHeight="1">
      <c r="C174" s="971" t="s">
        <v>771</v>
      </c>
      <c r="D174" s="972"/>
      <c r="E174" s="948"/>
      <c r="F174" s="948"/>
      <c r="G174" s="948"/>
      <c r="H174" s="948"/>
      <c r="I174" s="948"/>
      <c r="J174" s="948"/>
      <c r="K174" s="948"/>
      <c r="L174" s="948"/>
      <c r="M174" s="1005"/>
      <c r="N174" s="962">
        <v>0</v>
      </c>
      <c r="O174" s="953"/>
      <c r="P174" s="962">
        <v>0</v>
      </c>
      <c r="Q174" s="953"/>
      <c r="R174" s="962">
        <v>0</v>
      </c>
      <c r="S174" s="953"/>
      <c r="T174" s="962">
        <v>0</v>
      </c>
      <c r="U174" s="953"/>
      <c r="V174" s="962">
        <v>0</v>
      </c>
      <c r="W174" s="953"/>
      <c r="X174" s="43">
        <f t="shared" si="287"/>
        <v>0</v>
      </c>
      <c r="Y174" s="1138">
        <v>0</v>
      </c>
      <c r="Z174" s="1139"/>
      <c r="AA174" s="1138">
        <v>0</v>
      </c>
      <c r="AB174" s="1139"/>
      <c r="AC174" s="1138">
        <v>0</v>
      </c>
      <c r="AD174" s="1139"/>
      <c r="AE174" s="1138">
        <v>0</v>
      </c>
      <c r="AF174" s="1139"/>
      <c r="AG174" s="1138">
        <v>0</v>
      </c>
      <c r="AH174" s="1139"/>
      <c r="AI174" s="708">
        <f t="shared" si="288"/>
        <v>0</v>
      </c>
      <c r="AJ174" s="1172">
        <v>0</v>
      </c>
      <c r="AK174" s="1173"/>
      <c r="AL174" s="1172">
        <v>0</v>
      </c>
      <c r="AM174" s="1173"/>
      <c r="AN174" s="1172">
        <v>0</v>
      </c>
      <c r="AO174" s="1173"/>
      <c r="AP174" s="1172">
        <v>0</v>
      </c>
      <c r="AQ174" s="1173"/>
      <c r="AR174" s="1172">
        <v>0</v>
      </c>
      <c r="AS174" s="1173"/>
      <c r="AT174" s="901">
        <f t="shared" si="290"/>
        <v>0</v>
      </c>
      <c r="AU174" s="1113">
        <v>0</v>
      </c>
      <c r="AV174" s="1114"/>
      <c r="AW174" s="1113">
        <v>0</v>
      </c>
      <c r="AX174" s="1114"/>
      <c r="AY174" s="1113">
        <v>0</v>
      </c>
      <c r="AZ174" s="1114"/>
      <c r="BA174" s="1113">
        <v>0</v>
      </c>
      <c r="BB174" s="1114"/>
      <c r="BC174" s="1113">
        <v>0</v>
      </c>
      <c r="BD174" s="1114"/>
      <c r="BE174" s="928">
        <f t="shared" si="289"/>
        <v>0</v>
      </c>
      <c r="BF174" s="823">
        <f t="shared" si="291"/>
        <v>0</v>
      </c>
      <c r="BG174" s="823">
        <f t="shared" si="292"/>
        <v>0</v>
      </c>
      <c r="BH174" s="823">
        <f t="shared" si="293"/>
        <v>0</v>
      </c>
      <c r="BI174" s="823">
        <f t="shared" si="294"/>
        <v>0</v>
      </c>
      <c r="BJ174" s="823">
        <f t="shared" si="295"/>
        <v>0</v>
      </c>
      <c r="BK174" s="824">
        <f t="shared" si="296"/>
        <v>0</v>
      </c>
    </row>
    <row r="175" spans="1:64" ht="15" customHeight="1">
      <c r="C175" s="971" t="s">
        <v>771</v>
      </c>
      <c r="D175" s="972"/>
      <c r="E175" s="948"/>
      <c r="F175" s="948"/>
      <c r="G175" s="948"/>
      <c r="H175" s="948"/>
      <c r="I175" s="948"/>
      <c r="J175" s="948"/>
      <c r="K175" s="948"/>
      <c r="L175" s="948"/>
      <c r="M175" s="1005"/>
      <c r="N175" s="962">
        <v>0</v>
      </c>
      <c r="O175" s="953"/>
      <c r="P175" s="962">
        <v>0</v>
      </c>
      <c r="Q175" s="953"/>
      <c r="R175" s="962">
        <v>0</v>
      </c>
      <c r="S175" s="953"/>
      <c r="T175" s="962">
        <v>0</v>
      </c>
      <c r="U175" s="953"/>
      <c r="V175" s="962">
        <v>0</v>
      </c>
      <c r="W175" s="953"/>
      <c r="X175" s="43">
        <f t="shared" si="287"/>
        <v>0</v>
      </c>
      <c r="Y175" s="1138">
        <v>0</v>
      </c>
      <c r="Z175" s="1139"/>
      <c r="AA175" s="1138">
        <v>0</v>
      </c>
      <c r="AB175" s="1139"/>
      <c r="AC175" s="1138">
        <v>0</v>
      </c>
      <c r="AD175" s="1139"/>
      <c r="AE175" s="1138">
        <v>0</v>
      </c>
      <c r="AF175" s="1139"/>
      <c r="AG175" s="1138">
        <v>0</v>
      </c>
      <c r="AH175" s="1139"/>
      <c r="AI175" s="708">
        <f t="shared" si="288"/>
        <v>0</v>
      </c>
      <c r="AJ175" s="1172">
        <v>0</v>
      </c>
      <c r="AK175" s="1173"/>
      <c r="AL175" s="1172">
        <v>0</v>
      </c>
      <c r="AM175" s="1173"/>
      <c r="AN175" s="1172">
        <v>0</v>
      </c>
      <c r="AO175" s="1173"/>
      <c r="AP175" s="1172">
        <v>0</v>
      </c>
      <c r="AQ175" s="1173"/>
      <c r="AR175" s="1172">
        <v>0</v>
      </c>
      <c r="AS175" s="1173"/>
      <c r="AT175" s="901">
        <f t="shared" si="290"/>
        <v>0</v>
      </c>
      <c r="AU175" s="1113">
        <v>0</v>
      </c>
      <c r="AV175" s="1114"/>
      <c r="AW175" s="1113">
        <v>0</v>
      </c>
      <c r="AX175" s="1114"/>
      <c r="AY175" s="1113">
        <v>0</v>
      </c>
      <c r="AZ175" s="1114"/>
      <c r="BA175" s="1113">
        <v>0</v>
      </c>
      <c r="BB175" s="1114"/>
      <c r="BC175" s="1113">
        <v>0</v>
      </c>
      <c r="BD175" s="1114"/>
      <c r="BE175" s="928">
        <f t="shared" si="289"/>
        <v>0</v>
      </c>
      <c r="BF175" s="823">
        <f t="shared" si="291"/>
        <v>0</v>
      </c>
      <c r="BG175" s="823">
        <f t="shared" si="292"/>
        <v>0</v>
      </c>
      <c r="BH175" s="823">
        <f t="shared" si="293"/>
        <v>0</v>
      </c>
      <c r="BI175" s="823">
        <f t="shared" si="294"/>
        <v>0</v>
      </c>
      <c r="BJ175" s="823">
        <f t="shared" si="295"/>
        <v>0</v>
      </c>
      <c r="BK175" s="824">
        <f t="shared" si="296"/>
        <v>0</v>
      </c>
    </row>
    <row r="176" spans="1:64" ht="15" customHeight="1">
      <c r="C176" s="971" t="s">
        <v>771</v>
      </c>
      <c r="D176" s="972"/>
      <c r="E176" s="948"/>
      <c r="F176" s="948"/>
      <c r="G176" s="948"/>
      <c r="H176" s="948"/>
      <c r="I176" s="948"/>
      <c r="J176" s="948"/>
      <c r="K176" s="948"/>
      <c r="L176" s="948"/>
      <c r="M176" s="1005"/>
      <c r="N176" s="962">
        <v>0</v>
      </c>
      <c r="O176" s="953"/>
      <c r="P176" s="962">
        <v>0</v>
      </c>
      <c r="Q176" s="953"/>
      <c r="R176" s="962">
        <v>0</v>
      </c>
      <c r="S176" s="953"/>
      <c r="T176" s="962">
        <v>0</v>
      </c>
      <c r="U176" s="953"/>
      <c r="V176" s="962">
        <v>0</v>
      </c>
      <c r="W176" s="953"/>
      <c r="X176" s="43">
        <f t="shared" si="287"/>
        <v>0</v>
      </c>
      <c r="Y176" s="1138">
        <v>0</v>
      </c>
      <c r="Z176" s="1139"/>
      <c r="AA176" s="1138">
        <v>0</v>
      </c>
      <c r="AB176" s="1139"/>
      <c r="AC176" s="1138">
        <v>0</v>
      </c>
      <c r="AD176" s="1139"/>
      <c r="AE176" s="1138">
        <v>0</v>
      </c>
      <c r="AF176" s="1139"/>
      <c r="AG176" s="1138">
        <v>0</v>
      </c>
      <c r="AH176" s="1139"/>
      <c r="AI176" s="708">
        <f t="shared" si="288"/>
        <v>0</v>
      </c>
      <c r="AJ176" s="1172">
        <v>0</v>
      </c>
      <c r="AK176" s="1173"/>
      <c r="AL176" s="1172">
        <v>0</v>
      </c>
      <c r="AM176" s="1173"/>
      <c r="AN176" s="1172">
        <v>0</v>
      </c>
      <c r="AO176" s="1173"/>
      <c r="AP176" s="1172">
        <v>0</v>
      </c>
      <c r="AQ176" s="1173"/>
      <c r="AR176" s="1172">
        <v>0</v>
      </c>
      <c r="AS176" s="1173"/>
      <c r="AT176" s="901">
        <f t="shared" si="290"/>
        <v>0</v>
      </c>
      <c r="AU176" s="1113">
        <v>0</v>
      </c>
      <c r="AV176" s="1114"/>
      <c r="AW176" s="1113">
        <v>0</v>
      </c>
      <c r="AX176" s="1114"/>
      <c r="AY176" s="1113">
        <v>0</v>
      </c>
      <c r="AZ176" s="1114"/>
      <c r="BA176" s="1113">
        <v>0</v>
      </c>
      <c r="BB176" s="1114"/>
      <c r="BC176" s="1113">
        <v>0</v>
      </c>
      <c r="BD176" s="1114"/>
      <c r="BE176" s="928">
        <f t="shared" si="289"/>
        <v>0</v>
      </c>
      <c r="BF176" s="823">
        <f t="shared" si="291"/>
        <v>0</v>
      </c>
      <c r="BG176" s="823">
        <f t="shared" si="292"/>
        <v>0</v>
      </c>
      <c r="BH176" s="823">
        <f t="shared" si="293"/>
        <v>0</v>
      </c>
      <c r="BI176" s="823">
        <f t="shared" si="294"/>
        <v>0</v>
      </c>
      <c r="BJ176" s="823">
        <f t="shared" si="295"/>
        <v>0</v>
      </c>
      <c r="BK176" s="824">
        <f t="shared" si="296"/>
        <v>0</v>
      </c>
    </row>
    <row r="177" spans="1:79" ht="15" customHeight="1">
      <c r="C177" s="971" t="s">
        <v>771</v>
      </c>
      <c r="D177" s="972"/>
      <c r="E177" s="948"/>
      <c r="F177" s="948"/>
      <c r="G177" s="948"/>
      <c r="H177" s="948"/>
      <c r="I177" s="948"/>
      <c r="J177" s="948"/>
      <c r="K177" s="948"/>
      <c r="L177" s="948"/>
      <c r="M177" s="1005"/>
      <c r="N177" s="962">
        <v>0</v>
      </c>
      <c r="O177" s="953"/>
      <c r="P177" s="962">
        <v>0</v>
      </c>
      <c r="Q177" s="953"/>
      <c r="R177" s="962">
        <v>0</v>
      </c>
      <c r="S177" s="953"/>
      <c r="T177" s="962">
        <v>0</v>
      </c>
      <c r="U177" s="953"/>
      <c r="V177" s="962">
        <v>0</v>
      </c>
      <c r="W177" s="953"/>
      <c r="X177" s="43">
        <f t="shared" si="287"/>
        <v>0</v>
      </c>
      <c r="Y177" s="1138">
        <v>0</v>
      </c>
      <c r="Z177" s="1139"/>
      <c r="AA177" s="1138">
        <v>0</v>
      </c>
      <c r="AB177" s="1139"/>
      <c r="AC177" s="1138">
        <v>0</v>
      </c>
      <c r="AD177" s="1139"/>
      <c r="AE177" s="1138">
        <v>0</v>
      </c>
      <c r="AF177" s="1139"/>
      <c r="AG177" s="1138">
        <v>0</v>
      </c>
      <c r="AH177" s="1139"/>
      <c r="AI177" s="708">
        <f t="shared" si="288"/>
        <v>0</v>
      </c>
      <c r="AJ177" s="1172">
        <v>0</v>
      </c>
      <c r="AK177" s="1173"/>
      <c r="AL177" s="1172">
        <v>0</v>
      </c>
      <c r="AM177" s="1173"/>
      <c r="AN177" s="1172">
        <v>0</v>
      </c>
      <c r="AO177" s="1173"/>
      <c r="AP177" s="1172">
        <v>0</v>
      </c>
      <c r="AQ177" s="1173"/>
      <c r="AR177" s="1172">
        <v>0</v>
      </c>
      <c r="AS177" s="1173"/>
      <c r="AT177" s="901">
        <f>SUM(AJ177+AL177+AN177+AP177+AR177)</f>
        <v>0</v>
      </c>
      <c r="AU177" s="1113">
        <v>0</v>
      </c>
      <c r="AV177" s="1114"/>
      <c r="AW177" s="1113">
        <v>0</v>
      </c>
      <c r="AX177" s="1114"/>
      <c r="AY177" s="1113">
        <v>0</v>
      </c>
      <c r="AZ177" s="1114"/>
      <c r="BA177" s="1113">
        <v>0</v>
      </c>
      <c r="BB177" s="1114"/>
      <c r="BC177" s="1113">
        <v>0</v>
      </c>
      <c r="BD177" s="1114"/>
      <c r="BE177" s="928">
        <f t="shared" si="289"/>
        <v>0</v>
      </c>
      <c r="BF177" s="823">
        <f t="shared" si="291"/>
        <v>0</v>
      </c>
      <c r="BG177" s="823">
        <f t="shared" si="292"/>
        <v>0</v>
      </c>
      <c r="BH177" s="823">
        <f t="shared" si="293"/>
        <v>0</v>
      </c>
      <c r="BI177" s="823">
        <f t="shared" si="294"/>
        <v>0</v>
      </c>
      <c r="BJ177" s="823">
        <f t="shared" si="295"/>
        <v>0</v>
      </c>
      <c r="BK177" s="824">
        <f t="shared" si="296"/>
        <v>0</v>
      </c>
    </row>
    <row r="178" spans="1:79" ht="15" customHeight="1">
      <c r="C178" s="971" t="s">
        <v>771</v>
      </c>
      <c r="D178" s="972"/>
      <c r="E178" s="948"/>
      <c r="F178" s="948"/>
      <c r="G178" s="948"/>
      <c r="H178" s="948"/>
      <c r="I178" s="948"/>
      <c r="J178" s="948"/>
      <c r="K178" s="948"/>
      <c r="L178" s="948"/>
      <c r="M178" s="1005"/>
      <c r="N178" s="962">
        <v>0</v>
      </c>
      <c r="O178" s="953"/>
      <c r="P178" s="962">
        <v>0</v>
      </c>
      <c r="Q178" s="953"/>
      <c r="R178" s="962">
        <v>0</v>
      </c>
      <c r="S178" s="953"/>
      <c r="T178" s="962">
        <v>0</v>
      </c>
      <c r="U178" s="953"/>
      <c r="V178" s="962">
        <v>0</v>
      </c>
      <c r="W178" s="953"/>
      <c r="X178" s="43">
        <f t="shared" si="287"/>
        <v>0</v>
      </c>
      <c r="Y178" s="1138">
        <v>0</v>
      </c>
      <c r="Z178" s="1139"/>
      <c r="AA178" s="1138">
        <v>0</v>
      </c>
      <c r="AB178" s="1139"/>
      <c r="AC178" s="1138">
        <v>0</v>
      </c>
      <c r="AD178" s="1139"/>
      <c r="AE178" s="1138">
        <v>0</v>
      </c>
      <c r="AF178" s="1139"/>
      <c r="AG178" s="1138">
        <v>0</v>
      </c>
      <c r="AH178" s="1139"/>
      <c r="AI178" s="708">
        <f t="shared" si="288"/>
        <v>0</v>
      </c>
      <c r="AJ178" s="1172">
        <v>0</v>
      </c>
      <c r="AK178" s="1173"/>
      <c r="AL178" s="1172">
        <v>0</v>
      </c>
      <c r="AM178" s="1173"/>
      <c r="AN178" s="1172">
        <v>0</v>
      </c>
      <c r="AO178" s="1173"/>
      <c r="AP178" s="1172">
        <v>0</v>
      </c>
      <c r="AQ178" s="1173"/>
      <c r="AR178" s="1172">
        <v>0</v>
      </c>
      <c r="AS178" s="1173"/>
      <c r="AT178" s="901">
        <f t="shared" si="290"/>
        <v>0</v>
      </c>
      <c r="AU178" s="1113">
        <v>0</v>
      </c>
      <c r="AV178" s="1114"/>
      <c r="AW178" s="1113">
        <v>0</v>
      </c>
      <c r="AX178" s="1114"/>
      <c r="AY178" s="1113">
        <v>0</v>
      </c>
      <c r="AZ178" s="1114"/>
      <c r="BA178" s="1113">
        <v>0</v>
      </c>
      <c r="BB178" s="1114"/>
      <c r="BC178" s="1113">
        <v>0</v>
      </c>
      <c r="BD178" s="1114"/>
      <c r="BE178" s="928">
        <f t="shared" si="289"/>
        <v>0</v>
      </c>
      <c r="BF178" s="823">
        <f t="shared" si="291"/>
        <v>0</v>
      </c>
      <c r="BG178" s="823">
        <f t="shared" si="292"/>
        <v>0</v>
      </c>
      <c r="BH178" s="823">
        <f t="shared" si="293"/>
        <v>0</v>
      </c>
      <c r="BI178" s="823">
        <f t="shared" si="294"/>
        <v>0</v>
      </c>
      <c r="BJ178" s="823">
        <f t="shared" si="295"/>
        <v>0</v>
      </c>
      <c r="BK178" s="824">
        <f t="shared" si="296"/>
        <v>0</v>
      </c>
    </row>
    <row r="179" spans="1:79" ht="15" customHeight="1">
      <c r="C179" s="971" t="s">
        <v>771</v>
      </c>
      <c r="D179" s="972"/>
      <c r="E179" s="948"/>
      <c r="F179" s="948"/>
      <c r="G179" s="948"/>
      <c r="H179" s="948"/>
      <c r="I179" s="948"/>
      <c r="J179" s="948"/>
      <c r="K179" s="948"/>
      <c r="L179" s="948"/>
      <c r="M179" s="1005"/>
      <c r="N179" s="962">
        <v>0</v>
      </c>
      <c r="O179" s="953"/>
      <c r="P179" s="962">
        <v>0</v>
      </c>
      <c r="Q179" s="953"/>
      <c r="R179" s="962">
        <v>0</v>
      </c>
      <c r="S179" s="953"/>
      <c r="T179" s="962">
        <v>0</v>
      </c>
      <c r="U179" s="953"/>
      <c r="V179" s="962">
        <v>0</v>
      </c>
      <c r="W179" s="953"/>
      <c r="X179" s="43">
        <f t="shared" si="287"/>
        <v>0</v>
      </c>
      <c r="Y179" s="1138">
        <v>0</v>
      </c>
      <c r="Z179" s="1139"/>
      <c r="AA179" s="1138">
        <v>0</v>
      </c>
      <c r="AB179" s="1139"/>
      <c r="AC179" s="1138">
        <v>0</v>
      </c>
      <c r="AD179" s="1139"/>
      <c r="AE179" s="1138">
        <v>0</v>
      </c>
      <c r="AF179" s="1139"/>
      <c r="AG179" s="1138">
        <v>0</v>
      </c>
      <c r="AH179" s="1139"/>
      <c r="AI179" s="708">
        <f t="shared" si="288"/>
        <v>0</v>
      </c>
      <c r="AJ179" s="1172">
        <v>0</v>
      </c>
      <c r="AK179" s="1173"/>
      <c r="AL179" s="1172">
        <v>0</v>
      </c>
      <c r="AM179" s="1173"/>
      <c r="AN179" s="1172">
        <v>0</v>
      </c>
      <c r="AO179" s="1173"/>
      <c r="AP179" s="1172">
        <v>0</v>
      </c>
      <c r="AQ179" s="1173"/>
      <c r="AR179" s="1172">
        <v>0</v>
      </c>
      <c r="AS179" s="1173"/>
      <c r="AT179" s="901">
        <f t="shared" si="290"/>
        <v>0</v>
      </c>
      <c r="AU179" s="1113">
        <v>0</v>
      </c>
      <c r="AV179" s="1114"/>
      <c r="AW179" s="1113">
        <v>0</v>
      </c>
      <c r="AX179" s="1114"/>
      <c r="AY179" s="1113">
        <v>0</v>
      </c>
      <c r="AZ179" s="1114"/>
      <c r="BA179" s="1113">
        <v>0</v>
      </c>
      <c r="BB179" s="1114"/>
      <c r="BC179" s="1113">
        <v>0</v>
      </c>
      <c r="BD179" s="1114"/>
      <c r="BE179" s="928">
        <f t="shared" si="289"/>
        <v>0</v>
      </c>
      <c r="BF179" s="823">
        <f t="shared" si="291"/>
        <v>0</v>
      </c>
      <c r="BG179" s="823">
        <f t="shared" si="292"/>
        <v>0</v>
      </c>
      <c r="BH179" s="823">
        <f t="shared" si="293"/>
        <v>0</v>
      </c>
      <c r="BI179" s="823">
        <f t="shared" si="294"/>
        <v>0</v>
      </c>
      <c r="BJ179" s="823">
        <f t="shared" si="295"/>
        <v>0</v>
      </c>
      <c r="BK179" s="824">
        <f t="shared" si="296"/>
        <v>0</v>
      </c>
    </row>
    <row r="180" spans="1:79" ht="15" customHeight="1" thickBot="1">
      <c r="C180" s="971" t="s">
        <v>771</v>
      </c>
      <c r="D180" s="972"/>
      <c r="E180" s="948"/>
      <c r="F180" s="948"/>
      <c r="G180" s="948"/>
      <c r="H180" s="948"/>
      <c r="I180" s="948"/>
      <c r="J180" s="948"/>
      <c r="K180" s="948"/>
      <c r="L180" s="948"/>
      <c r="M180" s="1005"/>
      <c r="N180" s="962">
        <v>0</v>
      </c>
      <c r="O180" s="953"/>
      <c r="P180" s="962">
        <v>0</v>
      </c>
      <c r="Q180" s="953"/>
      <c r="R180" s="962">
        <v>0</v>
      </c>
      <c r="S180" s="953"/>
      <c r="T180" s="962">
        <v>0</v>
      </c>
      <c r="U180" s="953"/>
      <c r="V180" s="962">
        <v>0</v>
      </c>
      <c r="W180" s="953"/>
      <c r="X180" s="43">
        <f t="shared" si="287"/>
        <v>0</v>
      </c>
      <c r="Y180" s="1138">
        <v>0</v>
      </c>
      <c r="Z180" s="1139"/>
      <c r="AA180" s="1138">
        <v>0</v>
      </c>
      <c r="AB180" s="1139"/>
      <c r="AC180" s="1138">
        <v>0</v>
      </c>
      <c r="AD180" s="1139"/>
      <c r="AE180" s="1138">
        <v>0</v>
      </c>
      <c r="AF180" s="1139"/>
      <c r="AG180" s="1138">
        <v>0</v>
      </c>
      <c r="AH180" s="1139"/>
      <c r="AI180" s="708">
        <f t="shared" si="288"/>
        <v>0</v>
      </c>
      <c r="AJ180" s="1172">
        <v>0</v>
      </c>
      <c r="AK180" s="1173"/>
      <c r="AL180" s="1172">
        <v>0</v>
      </c>
      <c r="AM180" s="1173"/>
      <c r="AN180" s="1172">
        <v>0</v>
      </c>
      <c r="AO180" s="1173"/>
      <c r="AP180" s="1172">
        <v>0</v>
      </c>
      <c r="AQ180" s="1173"/>
      <c r="AR180" s="1172">
        <v>0</v>
      </c>
      <c r="AS180" s="1173"/>
      <c r="AT180" s="901">
        <f t="shared" si="290"/>
        <v>0</v>
      </c>
      <c r="AU180" s="1113">
        <v>0</v>
      </c>
      <c r="AV180" s="1114"/>
      <c r="AW180" s="1113">
        <v>0</v>
      </c>
      <c r="AX180" s="1114"/>
      <c r="AY180" s="1113">
        <v>0</v>
      </c>
      <c r="AZ180" s="1114"/>
      <c r="BA180" s="1113">
        <v>0</v>
      </c>
      <c r="BB180" s="1114"/>
      <c r="BC180" s="1113">
        <v>0</v>
      </c>
      <c r="BD180" s="1114"/>
      <c r="BE180" s="928">
        <f t="shared" si="289"/>
        <v>0</v>
      </c>
      <c r="BF180" s="823">
        <f t="shared" si="291"/>
        <v>0</v>
      </c>
      <c r="BG180" s="823">
        <f t="shared" si="292"/>
        <v>0</v>
      </c>
      <c r="BH180" s="823">
        <f t="shared" si="293"/>
        <v>0</v>
      </c>
      <c r="BI180" s="823">
        <f t="shared" si="294"/>
        <v>0</v>
      </c>
      <c r="BJ180" s="823">
        <f t="shared" si="295"/>
        <v>0</v>
      </c>
      <c r="BK180" s="824">
        <f t="shared" si="296"/>
        <v>0</v>
      </c>
    </row>
    <row r="181" spans="1:79" ht="15" customHeight="1">
      <c r="A181" s="969" t="s">
        <v>400</v>
      </c>
      <c r="C181" s="971"/>
      <c r="D181" s="948"/>
      <c r="E181" s="948"/>
      <c r="F181" s="948"/>
      <c r="G181" s="948"/>
      <c r="H181" s="996" t="s">
        <v>604</v>
      </c>
      <c r="I181" s="1146"/>
      <c r="J181" s="1146"/>
      <c r="K181" s="1146"/>
      <c r="L181" s="1146"/>
      <c r="M181" s="1147"/>
      <c r="N181" s="960">
        <f>SUM(N171:N180)</f>
        <v>0</v>
      </c>
      <c r="O181" s="1103"/>
      <c r="P181" s="960">
        <f>SUM(P171:P180)</f>
        <v>0</v>
      </c>
      <c r="Q181" s="1103"/>
      <c r="R181" s="960">
        <f>SUM(R171:R180)</f>
        <v>0</v>
      </c>
      <c r="S181" s="1103"/>
      <c r="T181" s="960">
        <f>SUM(T171:T180)</f>
        <v>0</v>
      </c>
      <c r="U181" s="1103"/>
      <c r="V181" s="960">
        <f>SUM(V171:V180)</f>
        <v>0</v>
      </c>
      <c r="W181" s="1103"/>
      <c r="X181" s="286">
        <f>SUM(X171:X180)</f>
        <v>0</v>
      </c>
      <c r="Y181" s="960">
        <f>SUM(Y171:Y180)</f>
        <v>0</v>
      </c>
      <c r="Z181" s="1103"/>
      <c r="AA181" s="960">
        <f>SUM(AA171:AA180)</f>
        <v>0</v>
      </c>
      <c r="AB181" s="1103"/>
      <c r="AC181" s="960">
        <f>SUM(AC171:AC180)</f>
        <v>0</v>
      </c>
      <c r="AD181" s="1103"/>
      <c r="AE181" s="960">
        <f>SUM(AE171:AE180)</f>
        <v>0</v>
      </c>
      <c r="AF181" s="1103"/>
      <c r="AG181" s="960">
        <f>SUM(AG171:AG180)</f>
        <v>0</v>
      </c>
      <c r="AH181" s="1103"/>
      <c r="AI181" s="286">
        <f>SUM(AI171:AI180)</f>
        <v>0</v>
      </c>
      <c r="AJ181" s="960">
        <f>SUM(AJ171:AJ180)</f>
        <v>0</v>
      </c>
      <c r="AK181" s="1103"/>
      <c r="AL181" s="960">
        <f>SUM(AL171:AL180)</f>
        <v>0</v>
      </c>
      <c r="AM181" s="1103"/>
      <c r="AN181" s="960">
        <f>SUM(AN171:AN180)</f>
        <v>0</v>
      </c>
      <c r="AO181" s="1103"/>
      <c r="AP181" s="960">
        <f>SUM(AP171:AP180)</f>
        <v>0</v>
      </c>
      <c r="AQ181" s="1103"/>
      <c r="AR181" s="960">
        <f>SUM(AR171:AR180)</f>
        <v>0</v>
      </c>
      <c r="AS181" s="1103"/>
      <c r="AT181" s="286">
        <f>SUM(AT171:AT180)</f>
        <v>0</v>
      </c>
      <c r="AU181" s="960">
        <f>SUM(AU171:AU180)</f>
        <v>0</v>
      </c>
      <c r="AV181" s="1103"/>
      <c r="AW181" s="960">
        <f>SUM(AW171:AW180)</f>
        <v>0</v>
      </c>
      <c r="AX181" s="1103"/>
      <c r="AY181" s="960">
        <f>SUM(AY171:AY180)</f>
        <v>0</v>
      </c>
      <c r="AZ181" s="1103"/>
      <c r="BA181" s="960">
        <f>SUM(BA171:BA180)</f>
        <v>0</v>
      </c>
      <c r="BB181" s="1103"/>
      <c r="BC181" s="960">
        <f>SUM(BC171:BC180)</f>
        <v>0</v>
      </c>
      <c r="BD181" s="1103"/>
      <c r="BE181" s="286">
        <f>SUM(BE171:BE180)</f>
        <v>0</v>
      </c>
      <c r="BF181" s="935">
        <f t="shared" si="291"/>
        <v>0</v>
      </c>
      <c r="BG181" s="834">
        <f t="shared" si="292"/>
        <v>0</v>
      </c>
      <c r="BH181" s="834">
        <f t="shared" si="293"/>
        <v>0</v>
      </c>
      <c r="BI181" s="834">
        <f t="shared" si="294"/>
        <v>0</v>
      </c>
      <c r="BJ181" s="834">
        <f t="shared" si="295"/>
        <v>0</v>
      </c>
      <c r="BK181" s="835">
        <f t="shared" si="296"/>
        <v>0</v>
      </c>
      <c r="BM181" s="1167" t="s">
        <v>742</v>
      </c>
      <c r="BN181" s="1167"/>
      <c r="BO181" s="1167"/>
      <c r="BP181" s="1167"/>
      <c r="BQ181" s="1167"/>
      <c r="BR181" s="1167"/>
      <c r="BS181" s="846"/>
      <c r="BT181" s="746"/>
      <c r="BU181" s="1075" t="s">
        <v>743</v>
      </c>
      <c r="BV181" s="1076"/>
      <c r="BW181" s="1076"/>
      <c r="BX181" s="1076"/>
      <c r="BY181" s="1076"/>
      <c r="BZ181" s="1076"/>
      <c r="CA181" s="673"/>
    </row>
    <row r="182" spans="1:79" s="12" customFormat="1" ht="15" customHeight="1">
      <c r="A182" s="970"/>
      <c r="B182" s="80"/>
      <c r="C182" s="1001" t="s">
        <v>201</v>
      </c>
      <c r="D182" s="948"/>
      <c r="E182" s="948"/>
      <c r="F182" s="948"/>
      <c r="G182" s="948"/>
      <c r="H182" s="948"/>
      <c r="I182" s="948"/>
      <c r="J182" s="948"/>
      <c r="K182" s="948"/>
      <c r="L182" s="948"/>
      <c r="M182" s="1005"/>
      <c r="N182" s="77"/>
      <c r="O182" s="81"/>
      <c r="P182" s="59"/>
      <c r="Q182" s="81"/>
      <c r="R182" s="59"/>
      <c r="S182" s="81"/>
      <c r="T182" s="59"/>
      <c r="U182" s="81"/>
      <c r="V182" s="59"/>
      <c r="W182" s="81"/>
      <c r="X182" s="62"/>
      <c r="Y182" s="77"/>
      <c r="Z182" s="81"/>
      <c r="AA182" s="59"/>
      <c r="AB182" s="81"/>
      <c r="AC182" s="59"/>
      <c r="AD182" s="81"/>
      <c r="AE182" s="59"/>
      <c r="AF182" s="81"/>
      <c r="AG182" s="59"/>
      <c r="AH182" s="81"/>
      <c r="AI182" s="62"/>
      <c r="AJ182" s="77"/>
      <c r="AK182" s="81"/>
      <c r="AL182" s="59"/>
      <c r="AM182" s="81"/>
      <c r="AN182" s="59"/>
      <c r="AO182" s="81"/>
      <c r="AP182" s="59"/>
      <c r="AQ182" s="81"/>
      <c r="AR182" s="59"/>
      <c r="AS182" s="81"/>
      <c r="AT182" s="62"/>
      <c r="AU182" s="77"/>
      <c r="AV182" s="81"/>
      <c r="AW182" s="59"/>
      <c r="AX182" s="81"/>
      <c r="AY182" s="59"/>
      <c r="AZ182" s="81"/>
      <c r="BA182" s="59"/>
      <c r="BB182" s="81"/>
      <c r="BC182" s="59"/>
      <c r="BD182" s="81"/>
      <c r="BE182" s="62"/>
      <c r="BF182" s="823"/>
      <c r="BG182" s="823"/>
      <c r="BH182" s="823"/>
      <c r="BI182" s="823"/>
      <c r="BJ182" s="823"/>
      <c r="BK182" s="824"/>
      <c r="BM182" s="917" t="s">
        <v>74</v>
      </c>
      <c r="BN182" s="847" t="s">
        <v>501</v>
      </c>
      <c r="BO182" s="847" t="s">
        <v>502</v>
      </c>
      <c r="BP182" s="847" t="s">
        <v>503</v>
      </c>
      <c r="BQ182" s="847" t="s">
        <v>578</v>
      </c>
      <c r="BR182" s="848" t="s">
        <v>579</v>
      </c>
      <c r="BS182" s="849" t="s">
        <v>744</v>
      </c>
      <c r="BT182" s="763"/>
      <c r="BU182" s="674" t="s">
        <v>74</v>
      </c>
      <c r="BV182" s="675" t="s">
        <v>501</v>
      </c>
      <c r="BW182" s="675" t="s">
        <v>502</v>
      </c>
      <c r="BX182" s="675" t="s">
        <v>503</v>
      </c>
      <c r="BY182" s="675" t="s">
        <v>578</v>
      </c>
      <c r="BZ182" s="676" t="s">
        <v>579</v>
      </c>
      <c r="CA182" s="677" t="s">
        <v>744</v>
      </c>
    </row>
    <row r="183" spans="1:79" s="12" customFormat="1" ht="15" customHeight="1">
      <c r="A183" s="25"/>
      <c r="B183" s="25">
        <v>1</v>
      </c>
      <c r="C183" s="975"/>
      <c r="D183" s="976"/>
      <c r="E183" s="948"/>
      <c r="F183" s="948"/>
      <c r="G183" s="948"/>
      <c r="H183" s="948"/>
      <c r="I183" s="948"/>
      <c r="J183" s="948"/>
      <c r="K183" s="948"/>
      <c r="L183" s="948"/>
      <c r="M183" s="1005"/>
      <c r="N183" s="962">
        <v>0</v>
      </c>
      <c r="O183" s="953"/>
      <c r="P183" s="962">
        <v>0</v>
      </c>
      <c r="Q183" s="953"/>
      <c r="R183" s="962">
        <v>0</v>
      </c>
      <c r="S183" s="953"/>
      <c r="T183" s="962">
        <v>0</v>
      </c>
      <c r="U183" s="953"/>
      <c r="V183" s="962">
        <v>0</v>
      </c>
      <c r="W183" s="953"/>
      <c r="X183" s="43">
        <f>SUM(N183+P183+R183+T183+V183)</f>
        <v>0</v>
      </c>
      <c r="Y183" s="1138">
        <v>0</v>
      </c>
      <c r="Z183" s="1139"/>
      <c r="AA183" s="1138">
        <v>0</v>
      </c>
      <c r="AB183" s="1139"/>
      <c r="AC183" s="1138">
        <v>0</v>
      </c>
      <c r="AD183" s="1139"/>
      <c r="AE183" s="1138">
        <v>0</v>
      </c>
      <c r="AF183" s="1139"/>
      <c r="AG183" s="1138">
        <v>0</v>
      </c>
      <c r="AH183" s="1139"/>
      <c r="AI183" s="708">
        <f>SUM(Y183+AA183+AC183+AE183+AG183)</f>
        <v>0</v>
      </c>
      <c r="AJ183" s="1172">
        <v>0</v>
      </c>
      <c r="AK183" s="1173"/>
      <c r="AL183" s="1172">
        <v>0</v>
      </c>
      <c r="AM183" s="1173"/>
      <c r="AN183" s="1172">
        <v>0</v>
      </c>
      <c r="AO183" s="1173"/>
      <c r="AP183" s="1172">
        <v>0</v>
      </c>
      <c r="AQ183" s="1173"/>
      <c r="AR183" s="1172">
        <v>0</v>
      </c>
      <c r="AS183" s="1173"/>
      <c r="AT183" s="901">
        <f>SUM(AJ183+AL183+AN183+AP183+AR183)</f>
        <v>0</v>
      </c>
      <c r="AU183" s="1113">
        <v>0</v>
      </c>
      <c r="AV183" s="1114"/>
      <c r="AW183" s="1113">
        <v>0</v>
      </c>
      <c r="AX183" s="1114"/>
      <c r="AY183" s="1113">
        <v>0</v>
      </c>
      <c r="AZ183" s="1114"/>
      <c r="BA183" s="1113">
        <v>0</v>
      </c>
      <c r="BB183" s="1114"/>
      <c r="BC183" s="1113">
        <v>0</v>
      </c>
      <c r="BD183" s="1114"/>
      <c r="BE183" s="928">
        <f>SUM(AU183+AW183+AY183+BA183+BC183)</f>
        <v>0</v>
      </c>
      <c r="BF183" s="823">
        <f t="shared" ref="BF183:BF188" si="297">N183+Y183+AJ183+AU183</f>
        <v>0</v>
      </c>
      <c r="BG183" s="823">
        <f t="shared" ref="BG183:BG188" si="298">P183+AA183+AL183+AW183</f>
        <v>0</v>
      </c>
      <c r="BH183" s="823">
        <f t="shared" ref="BH183:BH188" si="299">R183+AC183+AN183+AY183</f>
        <v>0</v>
      </c>
      <c r="BI183" s="823">
        <f t="shared" ref="BI183:BI188" si="300">T183+AE183+AP183+BA183</f>
        <v>0</v>
      </c>
      <c r="BJ183" s="823">
        <f t="shared" ref="BJ183:BJ188" si="301">V183+AG183+AR183+BC183</f>
        <v>0</v>
      </c>
      <c r="BK183" s="824">
        <f t="shared" ref="BK183:BK188" si="302">X183+AI183+AT183+BE183</f>
        <v>0</v>
      </c>
      <c r="BM183" s="918">
        <f>C183</f>
        <v>0</v>
      </c>
      <c r="BN183" s="850">
        <f>N183+N229</f>
        <v>0</v>
      </c>
      <c r="BO183" s="850">
        <f>P183+P229</f>
        <v>0</v>
      </c>
      <c r="BP183" s="850">
        <f>R183+R229</f>
        <v>0</v>
      </c>
      <c r="BQ183" s="850">
        <f>T183+T229</f>
        <v>0</v>
      </c>
      <c r="BR183" s="851">
        <f>V183+V229</f>
        <v>0</v>
      </c>
      <c r="BS183" s="852">
        <f>BN183+BO183+BP183+BQ183+BR183</f>
        <v>0</v>
      </c>
      <c r="BT183" s="764"/>
      <c r="BU183" s="678">
        <f>C183</f>
        <v>0</v>
      </c>
      <c r="BV183" s="679">
        <f>Y183+Y229</f>
        <v>0</v>
      </c>
      <c r="BW183" s="679">
        <f>AA183+AA229</f>
        <v>0</v>
      </c>
      <c r="BX183" s="679">
        <f>AC183+AC229</f>
        <v>0</v>
      </c>
      <c r="BY183" s="679">
        <f>AE183+AE229</f>
        <v>0</v>
      </c>
      <c r="BZ183" s="680">
        <f>AG183+AG229</f>
        <v>0</v>
      </c>
      <c r="CA183" s="681">
        <f>BV183+BW183+BX183+BY183+BZ183</f>
        <v>0</v>
      </c>
    </row>
    <row r="184" spans="1:79" s="12" customFormat="1" ht="15" customHeight="1">
      <c r="A184" s="25"/>
      <c r="B184" s="25">
        <v>2</v>
      </c>
      <c r="C184" s="975"/>
      <c r="D184" s="976"/>
      <c r="E184" s="948"/>
      <c r="F184" s="948"/>
      <c r="G184" s="948"/>
      <c r="H184" s="948"/>
      <c r="I184" s="948"/>
      <c r="J184" s="948"/>
      <c r="K184" s="948"/>
      <c r="L184" s="948"/>
      <c r="M184" s="1005"/>
      <c r="N184" s="962">
        <v>0</v>
      </c>
      <c r="O184" s="953"/>
      <c r="P184" s="962">
        <v>0</v>
      </c>
      <c r="Q184" s="953"/>
      <c r="R184" s="962">
        <v>0</v>
      </c>
      <c r="S184" s="953"/>
      <c r="T184" s="962">
        <v>0</v>
      </c>
      <c r="U184" s="953"/>
      <c r="V184" s="962">
        <v>0</v>
      </c>
      <c r="W184" s="953"/>
      <c r="X184" s="43">
        <f>SUM(N184+P184+R184+T184+V184)</f>
        <v>0</v>
      </c>
      <c r="Y184" s="1138">
        <v>0</v>
      </c>
      <c r="Z184" s="1139"/>
      <c r="AA184" s="1138">
        <v>0</v>
      </c>
      <c r="AB184" s="1139"/>
      <c r="AC184" s="1138">
        <v>0</v>
      </c>
      <c r="AD184" s="1139"/>
      <c r="AE184" s="1138">
        <v>0</v>
      </c>
      <c r="AF184" s="1139"/>
      <c r="AG184" s="1138">
        <v>0</v>
      </c>
      <c r="AH184" s="1139"/>
      <c r="AI184" s="708">
        <f>SUM(Y184+AA184+AC184+AE184+AG184)</f>
        <v>0</v>
      </c>
      <c r="AJ184" s="1172">
        <v>0</v>
      </c>
      <c r="AK184" s="1173"/>
      <c r="AL184" s="1172">
        <v>0</v>
      </c>
      <c r="AM184" s="1173"/>
      <c r="AN184" s="1172">
        <v>0</v>
      </c>
      <c r="AO184" s="1173"/>
      <c r="AP184" s="1172">
        <v>0</v>
      </c>
      <c r="AQ184" s="1173"/>
      <c r="AR184" s="1172">
        <v>0</v>
      </c>
      <c r="AS184" s="1173"/>
      <c r="AT184" s="901">
        <f>SUM(AJ184+AL184+AN184+AP184+AR184)</f>
        <v>0</v>
      </c>
      <c r="AU184" s="1113">
        <v>0</v>
      </c>
      <c r="AV184" s="1114"/>
      <c r="AW184" s="1113">
        <v>0</v>
      </c>
      <c r="AX184" s="1114"/>
      <c r="AY184" s="1113">
        <v>0</v>
      </c>
      <c r="AZ184" s="1114"/>
      <c r="BA184" s="1113">
        <v>0</v>
      </c>
      <c r="BB184" s="1114"/>
      <c r="BC184" s="1113">
        <v>0</v>
      </c>
      <c r="BD184" s="1114"/>
      <c r="BE184" s="928">
        <f>SUM(AU184+AW184+AY184+BA184+BC184)</f>
        <v>0</v>
      </c>
      <c r="BF184" s="823">
        <f t="shared" si="297"/>
        <v>0</v>
      </c>
      <c r="BG184" s="823">
        <f t="shared" si="298"/>
        <v>0</v>
      </c>
      <c r="BH184" s="823">
        <f t="shared" si="299"/>
        <v>0</v>
      </c>
      <c r="BI184" s="823">
        <f t="shared" si="300"/>
        <v>0</v>
      </c>
      <c r="BJ184" s="823">
        <f t="shared" si="301"/>
        <v>0</v>
      </c>
      <c r="BK184" s="824">
        <f t="shared" si="302"/>
        <v>0</v>
      </c>
      <c r="BM184" s="919">
        <f>C184</f>
        <v>0</v>
      </c>
      <c r="BN184" s="853">
        <f>N184+N230</f>
        <v>0</v>
      </c>
      <c r="BO184" s="853">
        <f>P184+P230</f>
        <v>0</v>
      </c>
      <c r="BP184" s="853">
        <f>R184+R230</f>
        <v>0</v>
      </c>
      <c r="BQ184" s="853">
        <f>T184+T230</f>
        <v>0</v>
      </c>
      <c r="BR184" s="854">
        <f>V184+V230</f>
        <v>0</v>
      </c>
      <c r="BS184" s="852">
        <f>BN184+BO184+BP184+BQ184+BR184</f>
        <v>0</v>
      </c>
      <c r="BT184" s="764"/>
      <c r="BU184" s="682">
        <f>C184</f>
        <v>0</v>
      </c>
      <c r="BV184" s="683">
        <f>Y184+Y230</f>
        <v>0</v>
      </c>
      <c r="BW184" s="683">
        <f>AA184+AA230</f>
        <v>0</v>
      </c>
      <c r="BX184" s="683">
        <f>AC184+AC230</f>
        <v>0</v>
      </c>
      <c r="BY184" s="683">
        <f>AE184+AE230</f>
        <v>0</v>
      </c>
      <c r="BZ184" s="684">
        <f>AG184+AG230</f>
        <v>0</v>
      </c>
      <c r="CA184" s="681">
        <f>BV184+BW184+BX184+BY184+BZ184</f>
        <v>0</v>
      </c>
    </row>
    <row r="185" spans="1:79" s="12" customFormat="1" ht="15" customHeight="1">
      <c r="A185" s="25"/>
      <c r="B185" s="25">
        <v>3</v>
      </c>
      <c r="C185" s="975"/>
      <c r="D185" s="976"/>
      <c r="E185" s="948"/>
      <c r="F185" s="948"/>
      <c r="G185" s="948"/>
      <c r="H185" s="948"/>
      <c r="I185" s="948"/>
      <c r="J185" s="948"/>
      <c r="K185" s="948"/>
      <c r="L185" s="948"/>
      <c r="M185" s="1005"/>
      <c r="N185" s="962">
        <v>0</v>
      </c>
      <c r="O185" s="953"/>
      <c r="P185" s="962">
        <v>0</v>
      </c>
      <c r="Q185" s="953"/>
      <c r="R185" s="962">
        <v>0</v>
      </c>
      <c r="S185" s="953"/>
      <c r="T185" s="962">
        <v>0</v>
      </c>
      <c r="U185" s="953"/>
      <c r="V185" s="962">
        <v>0</v>
      </c>
      <c r="W185" s="953"/>
      <c r="X185" s="43">
        <f>SUM(N185+P185+R185+T185+V185)</f>
        <v>0</v>
      </c>
      <c r="Y185" s="1138">
        <v>0</v>
      </c>
      <c r="Z185" s="1139"/>
      <c r="AA185" s="1138">
        <v>0</v>
      </c>
      <c r="AB185" s="1139"/>
      <c r="AC185" s="1138">
        <v>0</v>
      </c>
      <c r="AD185" s="1139"/>
      <c r="AE185" s="1138">
        <v>0</v>
      </c>
      <c r="AF185" s="1139"/>
      <c r="AG185" s="1138">
        <v>0</v>
      </c>
      <c r="AH185" s="1139"/>
      <c r="AI185" s="708">
        <f>SUM(Y185+AA185+AC185+AE185+AG185)</f>
        <v>0</v>
      </c>
      <c r="AJ185" s="1172">
        <v>0</v>
      </c>
      <c r="AK185" s="1173"/>
      <c r="AL185" s="1172">
        <v>0</v>
      </c>
      <c r="AM185" s="1173"/>
      <c r="AN185" s="1172">
        <v>0</v>
      </c>
      <c r="AO185" s="1173"/>
      <c r="AP185" s="1172">
        <v>0</v>
      </c>
      <c r="AQ185" s="1173"/>
      <c r="AR185" s="1172">
        <v>0</v>
      </c>
      <c r="AS185" s="1173"/>
      <c r="AT185" s="901">
        <f>SUM(AJ185+AL185+AN185+AP185+AR185)</f>
        <v>0</v>
      </c>
      <c r="AU185" s="1113">
        <v>0</v>
      </c>
      <c r="AV185" s="1114"/>
      <c r="AW185" s="1113">
        <v>0</v>
      </c>
      <c r="AX185" s="1114"/>
      <c r="AY185" s="1113">
        <v>0</v>
      </c>
      <c r="AZ185" s="1114"/>
      <c r="BA185" s="1113">
        <v>0</v>
      </c>
      <c r="BB185" s="1114"/>
      <c r="BC185" s="1113">
        <v>0</v>
      </c>
      <c r="BD185" s="1114"/>
      <c r="BE185" s="928">
        <f>SUM(AU185+AW185+AY185+BA185+BC185)</f>
        <v>0</v>
      </c>
      <c r="BF185" s="823">
        <f t="shared" si="297"/>
        <v>0</v>
      </c>
      <c r="BG185" s="823">
        <f t="shared" si="298"/>
        <v>0</v>
      </c>
      <c r="BH185" s="823">
        <f t="shared" si="299"/>
        <v>0</v>
      </c>
      <c r="BI185" s="823">
        <f t="shared" si="300"/>
        <v>0</v>
      </c>
      <c r="BJ185" s="823">
        <f t="shared" si="301"/>
        <v>0</v>
      </c>
      <c r="BK185" s="824">
        <f t="shared" si="302"/>
        <v>0</v>
      </c>
      <c r="BM185" s="920">
        <f>C185</f>
        <v>0</v>
      </c>
      <c r="BN185" s="853">
        <f>N185+N231</f>
        <v>0</v>
      </c>
      <c r="BO185" s="853">
        <f>P185+P231</f>
        <v>0</v>
      </c>
      <c r="BP185" s="853">
        <f>R185+R231</f>
        <v>0</v>
      </c>
      <c r="BQ185" s="853">
        <f>T185+T231</f>
        <v>0</v>
      </c>
      <c r="BR185" s="84">
        <f>V185+V231</f>
        <v>0</v>
      </c>
      <c r="BS185" s="852">
        <f>BN185+BO185+BP185+BQ185+BR185</f>
        <v>0</v>
      </c>
      <c r="BT185" s="764"/>
      <c r="BU185" s="769">
        <f>C185</f>
        <v>0</v>
      </c>
      <c r="BV185" s="683">
        <f>Y185+Y231</f>
        <v>0</v>
      </c>
      <c r="BW185" s="683">
        <f>AA185+AA231</f>
        <v>0</v>
      </c>
      <c r="BX185" s="683">
        <f>AC185+AC231</f>
        <v>0</v>
      </c>
      <c r="BY185" s="683">
        <f>AE185+AE231</f>
        <v>0</v>
      </c>
      <c r="BZ185" s="707">
        <f>AG185+AG231</f>
        <v>0</v>
      </c>
      <c r="CA185" s="681">
        <f>BV185+BW185+BX185+BY185+BZ185</f>
        <v>0</v>
      </c>
    </row>
    <row r="186" spans="1:79" s="12" customFormat="1" ht="15" customHeight="1">
      <c r="A186" s="25"/>
      <c r="B186" s="25">
        <v>4</v>
      </c>
      <c r="C186" s="975"/>
      <c r="D186" s="976"/>
      <c r="E186" s="948"/>
      <c r="F186" s="948"/>
      <c r="G186" s="948"/>
      <c r="H186" s="948"/>
      <c r="I186" s="948"/>
      <c r="J186" s="948"/>
      <c r="K186" s="948"/>
      <c r="L186" s="948"/>
      <c r="M186" s="1005"/>
      <c r="N186" s="962">
        <v>0</v>
      </c>
      <c r="O186" s="953"/>
      <c r="P186" s="962">
        <v>0</v>
      </c>
      <c r="Q186" s="953"/>
      <c r="R186" s="962">
        <v>0</v>
      </c>
      <c r="S186" s="953"/>
      <c r="T186" s="962">
        <v>0</v>
      </c>
      <c r="U186" s="953"/>
      <c r="V186" s="962">
        <v>0</v>
      </c>
      <c r="W186" s="953"/>
      <c r="X186" s="43">
        <f>SUM(N186+P186+R186+T186+V186)</f>
        <v>0</v>
      </c>
      <c r="Y186" s="1138">
        <v>0</v>
      </c>
      <c r="Z186" s="1139"/>
      <c r="AA186" s="1138">
        <v>0</v>
      </c>
      <c r="AB186" s="1139"/>
      <c r="AC186" s="1138">
        <v>0</v>
      </c>
      <c r="AD186" s="1139"/>
      <c r="AE186" s="1138">
        <v>0</v>
      </c>
      <c r="AF186" s="1139"/>
      <c r="AG186" s="1138">
        <v>0</v>
      </c>
      <c r="AH186" s="1139"/>
      <c r="AI186" s="708">
        <f>SUM(Y186+AA186+AC186+AE186+AG186)</f>
        <v>0</v>
      </c>
      <c r="AJ186" s="1172">
        <v>0</v>
      </c>
      <c r="AK186" s="1173"/>
      <c r="AL186" s="1172">
        <v>0</v>
      </c>
      <c r="AM186" s="1173"/>
      <c r="AN186" s="1172">
        <v>0</v>
      </c>
      <c r="AO186" s="1173"/>
      <c r="AP186" s="1172">
        <v>0</v>
      </c>
      <c r="AQ186" s="1173"/>
      <c r="AR186" s="1172">
        <v>0</v>
      </c>
      <c r="AS186" s="1173"/>
      <c r="AT186" s="901">
        <f>SUM(AJ186+AL186+AN186+AP186+AR186)</f>
        <v>0</v>
      </c>
      <c r="AU186" s="1113">
        <v>0</v>
      </c>
      <c r="AV186" s="1114"/>
      <c r="AW186" s="1113">
        <v>0</v>
      </c>
      <c r="AX186" s="1114"/>
      <c r="AY186" s="1113">
        <v>0</v>
      </c>
      <c r="AZ186" s="1114"/>
      <c r="BA186" s="1113">
        <v>0</v>
      </c>
      <c r="BB186" s="1114"/>
      <c r="BC186" s="1113">
        <v>0</v>
      </c>
      <c r="BD186" s="1114"/>
      <c r="BE186" s="928">
        <f>SUM(AU186+AW186+AY186+BA186+BC186)</f>
        <v>0</v>
      </c>
      <c r="BF186" s="823">
        <f t="shared" si="297"/>
        <v>0</v>
      </c>
      <c r="BG186" s="823">
        <f t="shared" si="298"/>
        <v>0</v>
      </c>
      <c r="BH186" s="823">
        <f t="shared" si="299"/>
        <v>0</v>
      </c>
      <c r="BI186" s="823">
        <f t="shared" si="300"/>
        <v>0</v>
      </c>
      <c r="BJ186" s="823">
        <f t="shared" si="301"/>
        <v>0</v>
      </c>
      <c r="BK186" s="824">
        <f t="shared" si="302"/>
        <v>0</v>
      </c>
      <c r="BM186" s="919">
        <f>C186</f>
        <v>0</v>
      </c>
      <c r="BN186" s="855">
        <f>N186+N232</f>
        <v>0</v>
      </c>
      <c r="BO186" s="855">
        <f>P186+P232</f>
        <v>0</v>
      </c>
      <c r="BP186" s="855">
        <f>R186+R232</f>
        <v>0</v>
      </c>
      <c r="BQ186" s="855">
        <f>T186+T232</f>
        <v>0</v>
      </c>
      <c r="BR186" s="856">
        <f>V186+V232</f>
        <v>0</v>
      </c>
      <c r="BS186" s="852">
        <f>BN186+BO186+BP186+BQ186+BR186</f>
        <v>0</v>
      </c>
      <c r="BT186" s="764"/>
      <c r="BU186" s="682">
        <f>C186</f>
        <v>0</v>
      </c>
      <c r="BV186" s="686">
        <f>Y186+Y232</f>
        <v>0</v>
      </c>
      <c r="BW186" s="686">
        <f>AA186+AA232</f>
        <v>0</v>
      </c>
      <c r="BX186" s="686">
        <f>AC186+AC232</f>
        <v>0</v>
      </c>
      <c r="BY186" s="686">
        <f>AE186+AE232</f>
        <v>0</v>
      </c>
      <c r="BZ186" s="770">
        <f>AG186+AG232</f>
        <v>0</v>
      </c>
      <c r="CA186" s="681">
        <f>BV186+BW186+BX186+BY186+BZ186</f>
        <v>0</v>
      </c>
    </row>
    <row r="187" spans="1:79" s="12" customFormat="1" ht="15" customHeight="1" thickBot="1">
      <c r="A187" s="25"/>
      <c r="B187" s="25"/>
      <c r="C187" s="1080"/>
      <c r="D187" s="1022"/>
      <c r="E187" s="1022"/>
      <c r="F187" s="1022"/>
      <c r="G187" s="1022"/>
      <c r="H187" s="1022"/>
      <c r="I187" s="1022"/>
      <c r="J187" s="1016" t="s">
        <v>608</v>
      </c>
      <c r="K187" s="1017"/>
      <c r="L187" s="1017"/>
      <c r="M187" s="1017"/>
      <c r="N187" s="960">
        <f>SUM(N183:N186)</f>
        <v>0</v>
      </c>
      <c r="O187" s="1103"/>
      <c r="P187" s="960">
        <f>SUM(P183:P186)</f>
        <v>0</v>
      </c>
      <c r="Q187" s="1103"/>
      <c r="R187" s="960">
        <f>SUM(R183:R186)</f>
        <v>0</v>
      </c>
      <c r="S187" s="1103"/>
      <c r="T187" s="960">
        <f>SUM(T183:T186)</f>
        <v>0</v>
      </c>
      <c r="U187" s="1103"/>
      <c r="V187" s="960">
        <f>SUM(V183:V186)</f>
        <v>0</v>
      </c>
      <c r="W187" s="1103"/>
      <c r="X187" s="286">
        <f>SUM(X183:X186)</f>
        <v>0</v>
      </c>
      <c r="Y187" s="960">
        <f>SUM(Y183:Y186)</f>
        <v>0</v>
      </c>
      <c r="Z187" s="1103"/>
      <c r="AA187" s="960">
        <f>SUM(AA183:AA186)</f>
        <v>0</v>
      </c>
      <c r="AB187" s="1103"/>
      <c r="AC187" s="960">
        <f>SUM(AC183:AC186)</f>
        <v>0</v>
      </c>
      <c r="AD187" s="1103"/>
      <c r="AE187" s="960">
        <f>SUM(AE183:AE186)</f>
        <v>0</v>
      </c>
      <c r="AF187" s="1103"/>
      <c r="AG187" s="960">
        <f>SUM(AG183:AG186)</f>
        <v>0</v>
      </c>
      <c r="AH187" s="1103"/>
      <c r="AI187" s="286">
        <f>SUM(AI183:AI186)</f>
        <v>0</v>
      </c>
      <c r="AJ187" s="960">
        <f>SUM(AJ183:AJ186)</f>
        <v>0</v>
      </c>
      <c r="AK187" s="1103"/>
      <c r="AL187" s="960">
        <f>SUM(AL183:AL186)</f>
        <v>0</v>
      </c>
      <c r="AM187" s="1103"/>
      <c r="AN187" s="960">
        <f>SUM(AN183:AN186)</f>
        <v>0</v>
      </c>
      <c r="AO187" s="1103"/>
      <c r="AP187" s="960">
        <f>SUM(AP183:AP186)</f>
        <v>0</v>
      </c>
      <c r="AQ187" s="1103"/>
      <c r="AR187" s="960">
        <f>SUM(AR183:AR186)</f>
        <v>0</v>
      </c>
      <c r="AS187" s="1103"/>
      <c r="AT187" s="286">
        <f>SUM(AT183:AT186)</f>
        <v>0</v>
      </c>
      <c r="AU187" s="960">
        <f>SUM(AU183:AU186)</f>
        <v>0</v>
      </c>
      <c r="AV187" s="1103"/>
      <c r="AW187" s="960">
        <f>SUM(AW183:AW186)</f>
        <v>0</v>
      </c>
      <c r="AX187" s="1103"/>
      <c r="AY187" s="960">
        <f>SUM(AY183:AY186)</f>
        <v>0</v>
      </c>
      <c r="AZ187" s="1103"/>
      <c r="BA187" s="960">
        <f>SUM(BA183:BA186)</f>
        <v>0</v>
      </c>
      <c r="BB187" s="1103"/>
      <c r="BC187" s="960">
        <f>SUM(BC183:BC186)</f>
        <v>0</v>
      </c>
      <c r="BD187" s="1103"/>
      <c r="BE187" s="286">
        <f>SUM(BE183:BE186)</f>
        <v>0</v>
      </c>
      <c r="BF187" s="935">
        <f t="shared" si="297"/>
        <v>0</v>
      </c>
      <c r="BG187" s="834">
        <f t="shared" si="298"/>
        <v>0</v>
      </c>
      <c r="BH187" s="834">
        <f t="shared" si="299"/>
        <v>0</v>
      </c>
      <c r="BI187" s="834">
        <f t="shared" si="300"/>
        <v>0</v>
      </c>
      <c r="BJ187" s="834">
        <f t="shared" si="301"/>
        <v>0</v>
      </c>
      <c r="BK187" s="835">
        <f t="shared" si="302"/>
        <v>0</v>
      </c>
      <c r="BL187" s="39"/>
      <c r="BM187" s="921" t="s">
        <v>75</v>
      </c>
      <c r="BN187" s="857">
        <f t="shared" ref="BN187:BS187" si="303">SUM(BN183:BN186)</f>
        <v>0</v>
      </c>
      <c r="BO187" s="857">
        <f t="shared" si="303"/>
        <v>0</v>
      </c>
      <c r="BP187" s="857">
        <f t="shared" si="303"/>
        <v>0</v>
      </c>
      <c r="BQ187" s="857">
        <f t="shared" si="303"/>
        <v>0</v>
      </c>
      <c r="BR187" s="858">
        <f t="shared" si="303"/>
        <v>0</v>
      </c>
      <c r="BS187" s="859">
        <f t="shared" si="303"/>
        <v>0</v>
      </c>
      <c r="BT187" s="765"/>
      <c r="BU187" s="688" t="s">
        <v>75</v>
      </c>
      <c r="BV187" s="689">
        <f t="shared" ref="BV187:CA187" si="304">SUM(BV183:BV186)</f>
        <v>0</v>
      </c>
      <c r="BW187" s="689">
        <f t="shared" si="304"/>
        <v>0</v>
      </c>
      <c r="BX187" s="689">
        <f t="shared" si="304"/>
        <v>0</v>
      </c>
      <c r="BY187" s="689">
        <f t="shared" si="304"/>
        <v>0</v>
      </c>
      <c r="BZ187" s="690">
        <f t="shared" si="304"/>
        <v>0</v>
      </c>
      <c r="CA187" s="691">
        <f t="shared" si="304"/>
        <v>0</v>
      </c>
    </row>
    <row r="188" spans="1:79" s="55" customFormat="1" ht="15" customHeight="1">
      <c r="A188" s="140"/>
      <c r="B188" s="140"/>
      <c r="C188" s="86"/>
      <c r="D188" s="87"/>
      <c r="E188" s="87"/>
      <c r="F188" s="87"/>
      <c r="G188" s="87"/>
      <c r="H188" s="87"/>
      <c r="I188" s="87"/>
      <c r="J188" s="87"/>
      <c r="K188" s="87"/>
      <c r="L188" s="87"/>
      <c r="M188" s="65" t="s">
        <v>772</v>
      </c>
      <c r="N188" s="958">
        <f>SUM(N181+N187)</f>
        <v>0</v>
      </c>
      <c r="O188" s="968"/>
      <c r="P188" s="958">
        <f>SUM(P181+P187)</f>
        <v>0</v>
      </c>
      <c r="Q188" s="968"/>
      <c r="R188" s="958">
        <f>SUM(R181+R187)</f>
        <v>0</v>
      </c>
      <c r="S188" s="968"/>
      <c r="T188" s="958">
        <f>SUM(T181+T187)</f>
        <v>0</v>
      </c>
      <c r="U188" s="968"/>
      <c r="V188" s="958">
        <f>SUM(V181+V187)</f>
        <v>0</v>
      </c>
      <c r="W188" s="968"/>
      <c r="X188" s="176">
        <f>SUM(X181+X187)</f>
        <v>0</v>
      </c>
      <c r="Y188" s="958">
        <f>SUM(Y181+Y187)</f>
        <v>0</v>
      </c>
      <c r="Z188" s="968"/>
      <c r="AA188" s="958">
        <f>SUM(AA181+AA187)</f>
        <v>0</v>
      </c>
      <c r="AB188" s="968"/>
      <c r="AC188" s="958">
        <f>SUM(AC181+AC187)</f>
        <v>0</v>
      </c>
      <c r="AD188" s="968"/>
      <c r="AE188" s="958">
        <f>SUM(AE181+AE187)</f>
        <v>0</v>
      </c>
      <c r="AF188" s="968"/>
      <c r="AG188" s="958">
        <f>SUM(AG181+AG187)</f>
        <v>0</v>
      </c>
      <c r="AH188" s="968"/>
      <c r="AI188" s="176">
        <f>SUM(AI181+AI187)</f>
        <v>0</v>
      </c>
      <c r="AJ188" s="958">
        <f>SUM(AJ181+AJ187)</f>
        <v>0</v>
      </c>
      <c r="AK188" s="968"/>
      <c r="AL188" s="958">
        <f>SUM(AL181+AL187)</f>
        <v>0</v>
      </c>
      <c r="AM188" s="968"/>
      <c r="AN188" s="958">
        <f>SUM(AN181+AN187)</f>
        <v>0</v>
      </c>
      <c r="AO188" s="968"/>
      <c r="AP188" s="958">
        <f>SUM(AP181+AP187)</f>
        <v>0</v>
      </c>
      <c r="AQ188" s="968"/>
      <c r="AR188" s="958">
        <f>SUM(AR181+AR187)</f>
        <v>0</v>
      </c>
      <c r="AS188" s="968"/>
      <c r="AT188" s="176">
        <f>SUM(AT181+AT187)</f>
        <v>0</v>
      </c>
      <c r="AU188" s="958">
        <f>SUM(AU181+AU187)</f>
        <v>0</v>
      </c>
      <c r="AV188" s="968"/>
      <c r="AW188" s="958">
        <f>SUM(AW181+AW187)</f>
        <v>0</v>
      </c>
      <c r="AX188" s="968"/>
      <c r="AY188" s="958">
        <f>SUM(AY181+AY187)</f>
        <v>0</v>
      </c>
      <c r="AZ188" s="968"/>
      <c r="BA188" s="958">
        <f>SUM(BA181+BA187)</f>
        <v>0</v>
      </c>
      <c r="BB188" s="968"/>
      <c r="BC188" s="958">
        <f>SUM(BC181+BC187)</f>
        <v>0</v>
      </c>
      <c r="BD188" s="968"/>
      <c r="BE188" s="176">
        <f>SUM(BE181+BE187)</f>
        <v>0</v>
      </c>
      <c r="BF188" s="838">
        <f t="shared" si="297"/>
        <v>0</v>
      </c>
      <c r="BG188" s="838">
        <f t="shared" si="298"/>
        <v>0</v>
      </c>
      <c r="BH188" s="838">
        <f t="shared" si="299"/>
        <v>0</v>
      </c>
      <c r="BI188" s="838">
        <f t="shared" si="300"/>
        <v>0</v>
      </c>
      <c r="BJ188" s="838">
        <f t="shared" si="301"/>
        <v>0</v>
      </c>
      <c r="BK188" s="839">
        <f t="shared" si="302"/>
        <v>0</v>
      </c>
    </row>
    <row r="189" spans="1:79" ht="15" customHeight="1">
      <c r="A189" s="25">
        <v>4000</v>
      </c>
      <c r="B189" s="25"/>
      <c r="C189" s="973" t="s">
        <v>208</v>
      </c>
      <c r="D189" s="974"/>
      <c r="E189" s="974"/>
      <c r="F189" s="974"/>
      <c r="G189" s="974"/>
      <c r="H189" s="974"/>
      <c r="I189" s="974"/>
      <c r="J189" s="974"/>
      <c r="K189" s="974"/>
      <c r="L189" s="974"/>
      <c r="M189" s="1028"/>
      <c r="N189" s="59"/>
      <c r="O189" s="81"/>
      <c r="P189" s="59"/>
      <c r="Q189" s="81"/>
      <c r="R189" s="59"/>
      <c r="S189" s="81"/>
      <c r="T189" s="59"/>
      <c r="U189" s="81"/>
      <c r="V189" s="59"/>
      <c r="W189" s="81"/>
      <c r="X189" s="62"/>
      <c r="Y189" s="59"/>
      <c r="Z189" s="81"/>
      <c r="AA189" s="59"/>
      <c r="AB189" s="81"/>
      <c r="AC189" s="59"/>
      <c r="AD189" s="81"/>
      <c r="AE189" s="59"/>
      <c r="AF189" s="81"/>
      <c r="AG189" s="59"/>
      <c r="AH189" s="81"/>
      <c r="AI189" s="62"/>
      <c r="AJ189" s="59"/>
      <c r="AK189" s="81"/>
      <c r="AL189" s="59"/>
      <c r="AM189" s="81"/>
      <c r="AN189" s="59"/>
      <c r="AO189" s="81"/>
      <c r="AP189" s="59"/>
      <c r="AQ189" s="81"/>
      <c r="AR189" s="59"/>
      <c r="AS189" s="81"/>
      <c r="AT189" s="62"/>
      <c r="AU189" s="59"/>
      <c r="AV189" s="81"/>
      <c r="AW189" s="59"/>
      <c r="AX189" s="81"/>
      <c r="AY189" s="59"/>
      <c r="AZ189" s="81"/>
      <c r="BA189" s="59"/>
      <c r="BB189" s="81"/>
      <c r="BC189" s="59"/>
      <c r="BD189" s="81"/>
      <c r="BE189" s="62"/>
      <c r="BF189" s="823"/>
      <c r="BG189" s="823"/>
      <c r="BH189" s="823"/>
      <c r="BI189" s="823"/>
      <c r="BJ189" s="823"/>
      <c r="BK189" s="824"/>
    </row>
    <row r="190" spans="1:79" ht="15" customHeight="1">
      <c r="C190" s="971" t="s">
        <v>69</v>
      </c>
      <c r="D190" s="972"/>
      <c r="E190" s="948"/>
      <c r="F190" s="948"/>
      <c r="G190" s="948"/>
      <c r="H190" s="948"/>
      <c r="I190" s="948"/>
      <c r="J190" s="948"/>
      <c r="K190" s="948"/>
      <c r="L190" s="948"/>
      <c r="M190" s="1005"/>
      <c r="N190" s="962">
        <v>0</v>
      </c>
      <c r="O190" s="953"/>
      <c r="P190" s="962">
        <v>0</v>
      </c>
      <c r="Q190" s="953"/>
      <c r="R190" s="962">
        <v>0</v>
      </c>
      <c r="S190" s="953"/>
      <c r="T190" s="962">
        <v>0</v>
      </c>
      <c r="U190" s="953"/>
      <c r="V190" s="962">
        <v>0</v>
      </c>
      <c r="W190" s="953"/>
      <c r="X190" s="43">
        <f t="shared" ref="X190:X197" si="305">SUM(N190+P190+R190+T190+V190)</f>
        <v>0</v>
      </c>
      <c r="Y190" s="1138">
        <v>0</v>
      </c>
      <c r="Z190" s="1139"/>
      <c r="AA190" s="1138">
        <v>0</v>
      </c>
      <c r="AB190" s="1139"/>
      <c r="AC190" s="1138">
        <v>0</v>
      </c>
      <c r="AD190" s="1139"/>
      <c r="AE190" s="1138">
        <v>0</v>
      </c>
      <c r="AF190" s="1139"/>
      <c r="AG190" s="1138">
        <v>0</v>
      </c>
      <c r="AH190" s="1139"/>
      <c r="AI190" s="708">
        <f t="shared" ref="AI190:AI197" si="306">SUM(Y190+AA190+AC190+AE190+AG190)</f>
        <v>0</v>
      </c>
      <c r="AJ190" s="1172">
        <v>0</v>
      </c>
      <c r="AK190" s="1173"/>
      <c r="AL190" s="1172">
        <v>0</v>
      </c>
      <c r="AM190" s="1173"/>
      <c r="AN190" s="1172">
        <v>0</v>
      </c>
      <c r="AO190" s="1173"/>
      <c r="AP190" s="1172">
        <v>0</v>
      </c>
      <c r="AQ190" s="1173"/>
      <c r="AR190" s="1172">
        <v>0</v>
      </c>
      <c r="AS190" s="1173"/>
      <c r="AT190" s="901">
        <f>SUM(AJ190+AL190+AN190+AP190+AR190)</f>
        <v>0</v>
      </c>
      <c r="AU190" s="1113">
        <v>0</v>
      </c>
      <c r="AV190" s="1114"/>
      <c r="AW190" s="1113">
        <v>0</v>
      </c>
      <c r="AX190" s="1114"/>
      <c r="AY190" s="1113">
        <v>0</v>
      </c>
      <c r="AZ190" s="1114"/>
      <c r="BA190" s="1113">
        <v>0</v>
      </c>
      <c r="BB190" s="1114"/>
      <c r="BC190" s="1113">
        <v>0</v>
      </c>
      <c r="BD190" s="1114"/>
      <c r="BE190" s="928">
        <f>SUM(AU190+AW190+AY190+BA190+BC190)</f>
        <v>0</v>
      </c>
      <c r="BF190" s="823">
        <f>N190+Y190+AJ190+AU190</f>
        <v>0</v>
      </c>
      <c r="BG190" s="823">
        <f>P190+AA190+AL190+AW190</f>
        <v>0</v>
      </c>
      <c r="BH190" s="823">
        <f>R190+AC190+AN190+AY190</f>
        <v>0</v>
      </c>
      <c r="BI190" s="823">
        <f>T190+AE190+AP190+BA190</f>
        <v>0</v>
      </c>
      <c r="BJ190" s="823">
        <f>V190+AG190+AR190+BC190</f>
        <v>0</v>
      </c>
      <c r="BK190" s="824">
        <f>X190+AI190+AT190+BE190</f>
        <v>0</v>
      </c>
    </row>
    <row r="191" spans="1:79" ht="15" customHeight="1">
      <c r="C191" s="971" t="s">
        <v>69</v>
      </c>
      <c r="D191" s="972"/>
      <c r="E191" s="948"/>
      <c r="F191" s="948"/>
      <c r="G191" s="948"/>
      <c r="H191" s="948"/>
      <c r="I191" s="948"/>
      <c r="J191" s="948"/>
      <c r="K191" s="948"/>
      <c r="L191" s="948"/>
      <c r="M191" s="1005"/>
      <c r="N191" s="962">
        <v>0</v>
      </c>
      <c r="O191" s="953"/>
      <c r="P191" s="962">
        <v>0</v>
      </c>
      <c r="Q191" s="953"/>
      <c r="R191" s="962">
        <v>0</v>
      </c>
      <c r="S191" s="953"/>
      <c r="T191" s="962">
        <v>0</v>
      </c>
      <c r="U191" s="953"/>
      <c r="V191" s="962">
        <v>0</v>
      </c>
      <c r="W191" s="953"/>
      <c r="X191" s="43">
        <f t="shared" si="305"/>
        <v>0</v>
      </c>
      <c r="Y191" s="1138">
        <v>0</v>
      </c>
      <c r="Z191" s="1139"/>
      <c r="AA191" s="1138">
        <v>0</v>
      </c>
      <c r="AB191" s="1139"/>
      <c r="AC191" s="1138">
        <v>0</v>
      </c>
      <c r="AD191" s="1139"/>
      <c r="AE191" s="1138">
        <v>0</v>
      </c>
      <c r="AF191" s="1139"/>
      <c r="AG191" s="1138">
        <v>0</v>
      </c>
      <c r="AH191" s="1139"/>
      <c r="AI191" s="708">
        <f t="shared" si="306"/>
        <v>0</v>
      </c>
      <c r="AJ191" s="1172">
        <v>0</v>
      </c>
      <c r="AK191" s="1173"/>
      <c r="AL191" s="1172">
        <v>0</v>
      </c>
      <c r="AM191" s="1173"/>
      <c r="AN191" s="1172">
        <v>0</v>
      </c>
      <c r="AO191" s="1173"/>
      <c r="AP191" s="1172">
        <v>0</v>
      </c>
      <c r="AQ191" s="1173"/>
      <c r="AR191" s="1172">
        <v>0</v>
      </c>
      <c r="AS191" s="1173"/>
      <c r="AT191" s="901">
        <f t="shared" ref="AT191:AT197" si="307">SUM(AJ191+AL191+AN191+AP191+AR191)</f>
        <v>0</v>
      </c>
      <c r="AU191" s="1113">
        <v>0</v>
      </c>
      <c r="AV191" s="1114"/>
      <c r="AW191" s="1113">
        <v>0</v>
      </c>
      <c r="AX191" s="1114"/>
      <c r="AY191" s="1113">
        <v>0</v>
      </c>
      <c r="AZ191" s="1114"/>
      <c r="BA191" s="1113">
        <v>0</v>
      </c>
      <c r="BB191" s="1114"/>
      <c r="BC191" s="1113">
        <v>0</v>
      </c>
      <c r="BD191" s="1114"/>
      <c r="BE191" s="928">
        <f t="shared" ref="BE191:BE197" si="308">SUM(AU191+AW191+AY191+BA191+BC191)</f>
        <v>0</v>
      </c>
      <c r="BF191" s="823">
        <f>N191+Y191+AJ191+AU191</f>
        <v>0</v>
      </c>
      <c r="BG191" s="823">
        <f>P191+AA191+AL191+AW191</f>
        <v>0</v>
      </c>
      <c r="BH191" s="823">
        <f>R191+AC191+AN191+AY191</f>
        <v>0</v>
      </c>
      <c r="BI191" s="823">
        <f>T191+AE191+AP191+BA191</f>
        <v>0</v>
      </c>
      <c r="BJ191" s="823">
        <f>V191+AG191+AR191+BC191</f>
        <v>0</v>
      </c>
      <c r="BK191" s="824">
        <f>X191+AI191+AT191+BE191</f>
        <v>0</v>
      </c>
    </row>
    <row r="192" spans="1:79" ht="15" customHeight="1">
      <c r="C192" s="971" t="s">
        <v>69</v>
      </c>
      <c r="D192" s="972"/>
      <c r="E192" s="948"/>
      <c r="F192" s="948"/>
      <c r="G192" s="948"/>
      <c r="H192" s="948"/>
      <c r="I192" s="948"/>
      <c r="J192" s="948"/>
      <c r="K192" s="948"/>
      <c r="L192" s="948"/>
      <c r="M192" s="1005"/>
      <c r="N192" s="962">
        <v>0</v>
      </c>
      <c r="O192" s="953"/>
      <c r="P192" s="962">
        <v>0</v>
      </c>
      <c r="Q192" s="953"/>
      <c r="R192" s="962">
        <v>0</v>
      </c>
      <c r="S192" s="953"/>
      <c r="T192" s="962">
        <v>0</v>
      </c>
      <c r="U192" s="953"/>
      <c r="V192" s="962">
        <v>0</v>
      </c>
      <c r="W192" s="953"/>
      <c r="X192" s="43">
        <f t="shared" si="305"/>
        <v>0</v>
      </c>
      <c r="Y192" s="1138">
        <v>0</v>
      </c>
      <c r="Z192" s="1139"/>
      <c r="AA192" s="1138">
        <v>0</v>
      </c>
      <c r="AB192" s="1139"/>
      <c r="AC192" s="1138">
        <v>0</v>
      </c>
      <c r="AD192" s="1139"/>
      <c r="AE192" s="1138">
        <v>0</v>
      </c>
      <c r="AF192" s="1139"/>
      <c r="AG192" s="1138">
        <v>0</v>
      </c>
      <c r="AH192" s="1139"/>
      <c r="AI192" s="708">
        <f t="shared" si="306"/>
        <v>0</v>
      </c>
      <c r="AJ192" s="1172">
        <v>0</v>
      </c>
      <c r="AK192" s="1173"/>
      <c r="AL192" s="1172">
        <v>0</v>
      </c>
      <c r="AM192" s="1173"/>
      <c r="AN192" s="1172">
        <v>0</v>
      </c>
      <c r="AO192" s="1173"/>
      <c r="AP192" s="1172">
        <v>0</v>
      </c>
      <c r="AQ192" s="1173"/>
      <c r="AR192" s="1172">
        <v>0</v>
      </c>
      <c r="AS192" s="1173"/>
      <c r="AT192" s="901">
        <f t="shared" si="307"/>
        <v>0</v>
      </c>
      <c r="AU192" s="1113">
        <v>0</v>
      </c>
      <c r="AV192" s="1114"/>
      <c r="AW192" s="1113">
        <v>0</v>
      </c>
      <c r="AX192" s="1114"/>
      <c r="AY192" s="1113">
        <v>0</v>
      </c>
      <c r="AZ192" s="1114"/>
      <c r="BA192" s="1113">
        <v>0</v>
      </c>
      <c r="BB192" s="1114"/>
      <c r="BC192" s="1113">
        <v>0</v>
      </c>
      <c r="BD192" s="1114"/>
      <c r="BE192" s="928">
        <f t="shared" si="308"/>
        <v>0</v>
      </c>
      <c r="BF192" s="823">
        <f t="shared" ref="BF192:BF197" si="309">N192+Y192+AJ192+AU192</f>
        <v>0</v>
      </c>
      <c r="BG192" s="823">
        <f t="shared" ref="BG192:BG197" si="310">P192+AA192+AL192+AW192</f>
        <v>0</v>
      </c>
      <c r="BH192" s="823">
        <f t="shared" ref="BH192:BH197" si="311">R192+AC192+AN192+AY192</f>
        <v>0</v>
      </c>
      <c r="BI192" s="823">
        <f t="shared" ref="BI192:BI197" si="312">T192+AE192+AP192+BA192</f>
        <v>0</v>
      </c>
      <c r="BJ192" s="823">
        <f t="shared" ref="BJ192:BJ197" si="313">V192+AG192+AR192+BC192</f>
        <v>0</v>
      </c>
      <c r="BK192" s="824">
        <f t="shared" ref="BK192:BK197" si="314">X192+AI192+AT192+BE192</f>
        <v>0</v>
      </c>
    </row>
    <row r="193" spans="1:63" ht="15" customHeight="1">
      <c r="C193" s="971" t="s">
        <v>69</v>
      </c>
      <c r="D193" s="972"/>
      <c r="E193" s="948"/>
      <c r="F193" s="948"/>
      <c r="G193" s="948"/>
      <c r="H193" s="948"/>
      <c r="I193" s="948"/>
      <c r="J193" s="948"/>
      <c r="K193" s="948"/>
      <c r="L193" s="948"/>
      <c r="M193" s="1005"/>
      <c r="N193" s="962">
        <v>0</v>
      </c>
      <c r="O193" s="953"/>
      <c r="P193" s="962">
        <v>0</v>
      </c>
      <c r="Q193" s="953"/>
      <c r="R193" s="962">
        <v>0</v>
      </c>
      <c r="S193" s="953"/>
      <c r="T193" s="962">
        <v>0</v>
      </c>
      <c r="U193" s="953"/>
      <c r="V193" s="962">
        <v>0</v>
      </c>
      <c r="W193" s="953"/>
      <c r="X193" s="43">
        <f t="shared" si="305"/>
        <v>0</v>
      </c>
      <c r="Y193" s="1138">
        <v>0</v>
      </c>
      <c r="Z193" s="1139"/>
      <c r="AA193" s="1138">
        <v>0</v>
      </c>
      <c r="AB193" s="1139"/>
      <c r="AC193" s="1138">
        <v>0</v>
      </c>
      <c r="AD193" s="1139"/>
      <c r="AE193" s="1138">
        <v>0</v>
      </c>
      <c r="AF193" s="1139"/>
      <c r="AG193" s="1138">
        <v>0</v>
      </c>
      <c r="AH193" s="1139"/>
      <c r="AI193" s="708">
        <f t="shared" si="306"/>
        <v>0</v>
      </c>
      <c r="AJ193" s="1172">
        <v>0</v>
      </c>
      <c r="AK193" s="1173"/>
      <c r="AL193" s="1172">
        <v>0</v>
      </c>
      <c r="AM193" s="1173"/>
      <c r="AN193" s="1172">
        <v>0</v>
      </c>
      <c r="AO193" s="1173"/>
      <c r="AP193" s="1172">
        <v>0</v>
      </c>
      <c r="AQ193" s="1173"/>
      <c r="AR193" s="1172">
        <v>0</v>
      </c>
      <c r="AS193" s="1173"/>
      <c r="AT193" s="901">
        <f t="shared" si="307"/>
        <v>0</v>
      </c>
      <c r="AU193" s="1113">
        <v>0</v>
      </c>
      <c r="AV193" s="1114"/>
      <c r="AW193" s="1113">
        <v>0</v>
      </c>
      <c r="AX193" s="1114"/>
      <c r="AY193" s="1113">
        <v>0</v>
      </c>
      <c r="AZ193" s="1114"/>
      <c r="BA193" s="1113">
        <v>0</v>
      </c>
      <c r="BB193" s="1114"/>
      <c r="BC193" s="1113">
        <v>0</v>
      </c>
      <c r="BD193" s="1114"/>
      <c r="BE193" s="928">
        <f t="shared" si="308"/>
        <v>0</v>
      </c>
      <c r="BF193" s="823">
        <f t="shared" si="309"/>
        <v>0</v>
      </c>
      <c r="BG193" s="823">
        <f t="shared" si="310"/>
        <v>0</v>
      </c>
      <c r="BH193" s="823">
        <f t="shared" si="311"/>
        <v>0</v>
      </c>
      <c r="BI193" s="823">
        <f t="shared" si="312"/>
        <v>0</v>
      </c>
      <c r="BJ193" s="823">
        <f t="shared" si="313"/>
        <v>0</v>
      </c>
      <c r="BK193" s="824">
        <f t="shared" si="314"/>
        <v>0</v>
      </c>
    </row>
    <row r="194" spans="1:63" ht="15" customHeight="1">
      <c r="C194" s="971" t="s">
        <v>69</v>
      </c>
      <c r="D194" s="972"/>
      <c r="E194" s="948"/>
      <c r="F194" s="948"/>
      <c r="G194" s="948"/>
      <c r="H194" s="948"/>
      <c r="I194" s="948"/>
      <c r="J194" s="948"/>
      <c r="K194" s="948"/>
      <c r="L194" s="948"/>
      <c r="M194" s="1005"/>
      <c r="N194" s="962">
        <v>0</v>
      </c>
      <c r="O194" s="953"/>
      <c r="P194" s="962">
        <v>0</v>
      </c>
      <c r="Q194" s="953"/>
      <c r="R194" s="962">
        <v>0</v>
      </c>
      <c r="S194" s="953"/>
      <c r="T194" s="962">
        <v>0</v>
      </c>
      <c r="U194" s="953"/>
      <c r="V194" s="962">
        <v>0</v>
      </c>
      <c r="W194" s="953"/>
      <c r="X194" s="43">
        <f t="shared" si="305"/>
        <v>0</v>
      </c>
      <c r="Y194" s="1138">
        <v>0</v>
      </c>
      <c r="Z194" s="1139"/>
      <c r="AA194" s="1138">
        <v>0</v>
      </c>
      <c r="AB194" s="1139"/>
      <c r="AC194" s="1138">
        <v>0</v>
      </c>
      <c r="AD194" s="1139"/>
      <c r="AE194" s="1138">
        <v>0</v>
      </c>
      <c r="AF194" s="1139"/>
      <c r="AG194" s="1138">
        <v>0</v>
      </c>
      <c r="AH194" s="1139"/>
      <c r="AI194" s="708">
        <f t="shared" si="306"/>
        <v>0</v>
      </c>
      <c r="AJ194" s="1172">
        <v>0</v>
      </c>
      <c r="AK194" s="1173"/>
      <c r="AL194" s="1172">
        <v>0</v>
      </c>
      <c r="AM194" s="1173"/>
      <c r="AN194" s="1172">
        <v>0</v>
      </c>
      <c r="AO194" s="1173"/>
      <c r="AP194" s="1172">
        <v>0</v>
      </c>
      <c r="AQ194" s="1173"/>
      <c r="AR194" s="1172">
        <v>0</v>
      </c>
      <c r="AS194" s="1173"/>
      <c r="AT194" s="901">
        <f t="shared" si="307"/>
        <v>0</v>
      </c>
      <c r="AU194" s="1113">
        <v>0</v>
      </c>
      <c r="AV194" s="1114"/>
      <c r="AW194" s="1113">
        <v>0</v>
      </c>
      <c r="AX194" s="1114"/>
      <c r="AY194" s="1113">
        <v>0</v>
      </c>
      <c r="AZ194" s="1114"/>
      <c r="BA194" s="1113">
        <v>0</v>
      </c>
      <c r="BB194" s="1114"/>
      <c r="BC194" s="1113">
        <v>0</v>
      </c>
      <c r="BD194" s="1114"/>
      <c r="BE194" s="928">
        <f t="shared" si="308"/>
        <v>0</v>
      </c>
      <c r="BF194" s="823">
        <f t="shared" si="309"/>
        <v>0</v>
      </c>
      <c r="BG194" s="823">
        <f t="shared" si="310"/>
        <v>0</v>
      </c>
      <c r="BH194" s="823">
        <f t="shared" si="311"/>
        <v>0</v>
      </c>
      <c r="BI194" s="823">
        <f t="shared" si="312"/>
        <v>0</v>
      </c>
      <c r="BJ194" s="823">
        <f t="shared" si="313"/>
        <v>0</v>
      </c>
      <c r="BK194" s="824">
        <f t="shared" si="314"/>
        <v>0</v>
      </c>
    </row>
    <row r="195" spans="1:63" ht="15" customHeight="1">
      <c r="C195" s="971" t="s">
        <v>69</v>
      </c>
      <c r="D195" s="972"/>
      <c r="E195" s="948"/>
      <c r="F195" s="948"/>
      <c r="G195" s="948"/>
      <c r="H195" s="948"/>
      <c r="I195" s="948"/>
      <c r="J195" s="948"/>
      <c r="K195" s="948"/>
      <c r="L195" s="948"/>
      <c r="M195" s="1005"/>
      <c r="N195" s="962">
        <v>0</v>
      </c>
      <c r="O195" s="953"/>
      <c r="P195" s="962">
        <v>0</v>
      </c>
      <c r="Q195" s="953"/>
      <c r="R195" s="962">
        <v>0</v>
      </c>
      <c r="S195" s="953"/>
      <c r="T195" s="962">
        <v>0</v>
      </c>
      <c r="U195" s="953"/>
      <c r="V195" s="962">
        <v>0</v>
      </c>
      <c r="W195" s="953"/>
      <c r="X195" s="43">
        <f t="shared" si="305"/>
        <v>0</v>
      </c>
      <c r="Y195" s="1138">
        <v>0</v>
      </c>
      <c r="Z195" s="1139"/>
      <c r="AA195" s="1138">
        <v>0</v>
      </c>
      <c r="AB195" s="1139"/>
      <c r="AC195" s="1138">
        <v>0</v>
      </c>
      <c r="AD195" s="1139"/>
      <c r="AE195" s="1138">
        <v>0</v>
      </c>
      <c r="AF195" s="1139"/>
      <c r="AG195" s="1138">
        <v>0</v>
      </c>
      <c r="AH195" s="1139"/>
      <c r="AI195" s="708">
        <f t="shared" si="306"/>
        <v>0</v>
      </c>
      <c r="AJ195" s="1172">
        <v>0</v>
      </c>
      <c r="AK195" s="1173"/>
      <c r="AL195" s="1172">
        <v>0</v>
      </c>
      <c r="AM195" s="1173"/>
      <c r="AN195" s="1172">
        <v>0</v>
      </c>
      <c r="AO195" s="1173"/>
      <c r="AP195" s="1172">
        <v>0</v>
      </c>
      <c r="AQ195" s="1173"/>
      <c r="AR195" s="1172">
        <v>0</v>
      </c>
      <c r="AS195" s="1173"/>
      <c r="AT195" s="901">
        <f t="shared" si="307"/>
        <v>0</v>
      </c>
      <c r="AU195" s="1113">
        <v>0</v>
      </c>
      <c r="AV195" s="1114"/>
      <c r="AW195" s="1113">
        <v>0</v>
      </c>
      <c r="AX195" s="1114"/>
      <c r="AY195" s="1113">
        <v>0</v>
      </c>
      <c r="AZ195" s="1114"/>
      <c r="BA195" s="1113">
        <v>0</v>
      </c>
      <c r="BB195" s="1114"/>
      <c r="BC195" s="1113">
        <v>0</v>
      </c>
      <c r="BD195" s="1114"/>
      <c r="BE195" s="928">
        <f t="shared" si="308"/>
        <v>0</v>
      </c>
      <c r="BF195" s="823">
        <f t="shared" si="309"/>
        <v>0</v>
      </c>
      <c r="BG195" s="823">
        <f t="shared" si="310"/>
        <v>0</v>
      </c>
      <c r="BH195" s="823">
        <f t="shared" si="311"/>
        <v>0</v>
      </c>
      <c r="BI195" s="823">
        <f t="shared" si="312"/>
        <v>0</v>
      </c>
      <c r="BJ195" s="823">
        <f t="shared" si="313"/>
        <v>0</v>
      </c>
      <c r="BK195" s="824">
        <f t="shared" si="314"/>
        <v>0</v>
      </c>
    </row>
    <row r="196" spans="1:63" ht="15" customHeight="1">
      <c r="C196" s="971" t="s">
        <v>69</v>
      </c>
      <c r="D196" s="972"/>
      <c r="E196" s="948"/>
      <c r="F196" s="948"/>
      <c r="G196" s="948"/>
      <c r="H196" s="948"/>
      <c r="I196" s="948"/>
      <c r="J196" s="948"/>
      <c r="K196" s="948"/>
      <c r="L196" s="948"/>
      <c r="M196" s="1005"/>
      <c r="N196" s="962">
        <v>0</v>
      </c>
      <c r="O196" s="953"/>
      <c r="P196" s="962">
        <v>0</v>
      </c>
      <c r="Q196" s="953"/>
      <c r="R196" s="962">
        <v>0</v>
      </c>
      <c r="S196" s="953"/>
      <c r="T196" s="962">
        <v>0</v>
      </c>
      <c r="U196" s="953"/>
      <c r="V196" s="962">
        <v>0</v>
      </c>
      <c r="W196" s="953"/>
      <c r="X196" s="43">
        <f t="shared" si="305"/>
        <v>0</v>
      </c>
      <c r="Y196" s="1138">
        <v>0</v>
      </c>
      <c r="Z196" s="1139"/>
      <c r="AA196" s="1138">
        <v>0</v>
      </c>
      <c r="AB196" s="1139"/>
      <c r="AC196" s="1138">
        <v>0</v>
      </c>
      <c r="AD196" s="1139"/>
      <c r="AE196" s="1138">
        <v>0</v>
      </c>
      <c r="AF196" s="1139"/>
      <c r="AG196" s="1138">
        <v>0</v>
      </c>
      <c r="AH196" s="1139"/>
      <c r="AI196" s="708">
        <f t="shared" si="306"/>
        <v>0</v>
      </c>
      <c r="AJ196" s="1172">
        <v>0</v>
      </c>
      <c r="AK196" s="1173"/>
      <c r="AL196" s="1172">
        <v>0</v>
      </c>
      <c r="AM196" s="1173"/>
      <c r="AN196" s="1172">
        <v>0</v>
      </c>
      <c r="AO196" s="1173"/>
      <c r="AP196" s="1172">
        <v>0</v>
      </c>
      <c r="AQ196" s="1173"/>
      <c r="AR196" s="1172">
        <v>0</v>
      </c>
      <c r="AS196" s="1173"/>
      <c r="AT196" s="901">
        <f t="shared" si="307"/>
        <v>0</v>
      </c>
      <c r="AU196" s="1113">
        <v>0</v>
      </c>
      <c r="AV196" s="1114"/>
      <c r="AW196" s="1113">
        <v>0</v>
      </c>
      <c r="AX196" s="1114"/>
      <c r="AY196" s="1113">
        <v>0</v>
      </c>
      <c r="AZ196" s="1114"/>
      <c r="BA196" s="1113">
        <v>0</v>
      </c>
      <c r="BB196" s="1114"/>
      <c r="BC196" s="1113">
        <v>0</v>
      </c>
      <c r="BD196" s="1114"/>
      <c r="BE196" s="928">
        <f t="shared" si="308"/>
        <v>0</v>
      </c>
      <c r="BF196" s="823">
        <f t="shared" si="309"/>
        <v>0</v>
      </c>
      <c r="BG196" s="823">
        <f t="shared" si="310"/>
        <v>0</v>
      </c>
      <c r="BH196" s="823">
        <f t="shared" si="311"/>
        <v>0</v>
      </c>
      <c r="BI196" s="823">
        <f t="shared" si="312"/>
        <v>0</v>
      </c>
      <c r="BJ196" s="823">
        <f t="shared" si="313"/>
        <v>0</v>
      </c>
      <c r="BK196" s="824">
        <f t="shared" si="314"/>
        <v>0</v>
      </c>
    </row>
    <row r="197" spans="1:63" ht="15" customHeight="1">
      <c r="C197" s="971" t="s">
        <v>69</v>
      </c>
      <c r="D197" s="972"/>
      <c r="E197" s="1022"/>
      <c r="F197" s="1022"/>
      <c r="G197" s="1022"/>
      <c r="H197" s="1022"/>
      <c r="I197" s="1022"/>
      <c r="J197" s="1022"/>
      <c r="K197" s="1022"/>
      <c r="L197" s="1022"/>
      <c r="M197" s="1023"/>
      <c r="N197" s="962">
        <v>0</v>
      </c>
      <c r="O197" s="953"/>
      <c r="P197" s="962">
        <v>0</v>
      </c>
      <c r="Q197" s="953"/>
      <c r="R197" s="962">
        <v>0</v>
      </c>
      <c r="S197" s="953"/>
      <c r="T197" s="962">
        <v>0</v>
      </c>
      <c r="U197" s="953"/>
      <c r="V197" s="962">
        <v>0</v>
      </c>
      <c r="W197" s="953"/>
      <c r="X197" s="43">
        <f t="shared" si="305"/>
        <v>0</v>
      </c>
      <c r="Y197" s="1138">
        <v>0</v>
      </c>
      <c r="Z197" s="1139"/>
      <c r="AA197" s="1138">
        <v>0</v>
      </c>
      <c r="AB197" s="1139"/>
      <c r="AC197" s="1138">
        <v>0</v>
      </c>
      <c r="AD197" s="1139"/>
      <c r="AE197" s="1138">
        <v>0</v>
      </c>
      <c r="AF197" s="1139"/>
      <c r="AG197" s="1138">
        <v>0</v>
      </c>
      <c r="AH197" s="1139"/>
      <c r="AI197" s="708">
        <f t="shared" si="306"/>
        <v>0</v>
      </c>
      <c r="AJ197" s="1172">
        <v>0</v>
      </c>
      <c r="AK197" s="1173"/>
      <c r="AL197" s="1172">
        <v>0</v>
      </c>
      <c r="AM197" s="1173"/>
      <c r="AN197" s="1172">
        <v>0</v>
      </c>
      <c r="AO197" s="1173"/>
      <c r="AP197" s="1172">
        <v>0</v>
      </c>
      <c r="AQ197" s="1173"/>
      <c r="AR197" s="1172">
        <v>0</v>
      </c>
      <c r="AS197" s="1173"/>
      <c r="AT197" s="901">
        <f t="shared" si="307"/>
        <v>0</v>
      </c>
      <c r="AU197" s="1113">
        <v>0</v>
      </c>
      <c r="AV197" s="1114"/>
      <c r="AW197" s="1113">
        <v>0</v>
      </c>
      <c r="AX197" s="1114"/>
      <c r="AY197" s="1113">
        <v>0</v>
      </c>
      <c r="AZ197" s="1114"/>
      <c r="BA197" s="1113">
        <v>0</v>
      </c>
      <c r="BB197" s="1114"/>
      <c r="BC197" s="1113">
        <v>0</v>
      </c>
      <c r="BD197" s="1114"/>
      <c r="BE197" s="928">
        <f t="shared" si="308"/>
        <v>0</v>
      </c>
      <c r="BF197" s="823">
        <f t="shared" si="309"/>
        <v>0</v>
      </c>
      <c r="BG197" s="823">
        <f t="shared" si="310"/>
        <v>0</v>
      </c>
      <c r="BH197" s="823">
        <f t="shared" si="311"/>
        <v>0</v>
      </c>
      <c r="BI197" s="823">
        <f t="shared" si="312"/>
        <v>0</v>
      </c>
      <c r="BJ197" s="823">
        <f t="shared" si="313"/>
        <v>0</v>
      </c>
      <c r="BK197" s="824">
        <f t="shared" si="314"/>
        <v>0</v>
      </c>
    </row>
    <row r="198" spans="1:63" s="55" customFormat="1" ht="16.5" customHeight="1">
      <c r="A198" s="140"/>
      <c r="B198" s="140"/>
      <c r="C198" s="86"/>
      <c r="D198" s="87"/>
      <c r="E198" s="87"/>
      <c r="F198" s="87"/>
      <c r="G198" s="87"/>
      <c r="H198" s="87"/>
      <c r="I198" s="87"/>
      <c r="J198" s="87"/>
      <c r="K198" s="87"/>
      <c r="L198" s="87"/>
      <c r="M198" s="65" t="s">
        <v>209</v>
      </c>
      <c r="N198" s="958">
        <f>SUM(N190:N197)</f>
        <v>0</v>
      </c>
      <c r="O198" s="968"/>
      <c r="P198" s="958">
        <f>SUM(P190:P197)</f>
        <v>0</v>
      </c>
      <c r="Q198" s="968"/>
      <c r="R198" s="958">
        <f>SUM(R190:R197)</f>
        <v>0</v>
      </c>
      <c r="S198" s="968"/>
      <c r="T198" s="958">
        <f>SUM(T190:T197)</f>
        <v>0</v>
      </c>
      <c r="U198" s="968"/>
      <c r="V198" s="958">
        <f>SUM(V190:V197)</f>
        <v>0</v>
      </c>
      <c r="W198" s="968"/>
      <c r="X198" s="176">
        <f>SUM(X190:X197)</f>
        <v>0</v>
      </c>
      <c r="Y198" s="958">
        <f>SUM(Y190:Y197)</f>
        <v>0</v>
      </c>
      <c r="Z198" s="968"/>
      <c r="AA198" s="958">
        <f>SUM(AA190:AA197)</f>
        <v>0</v>
      </c>
      <c r="AB198" s="968"/>
      <c r="AC198" s="958">
        <f>SUM(AC190:AC197)</f>
        <v>0</v>
      </c>
      <c r="AD198" s="968"/>
      <c r="AE198" s="958">
        <f>SUM(AE190:AE197)</f>
        <v>0</v>
      </c>
      <c r="AF198" s="968"/>
      <c r="AG198" s="958">
        <f>SUM(AG190:AG197)</f>
        <v>0</v>
      </c>
      <c r="AH198" s="968"/>
      <c r="AI198" s="176">
        <f>SUM(AI190:AI197)</f>
        <v>0</v>
      </c>
      <c r="AJ198" s="958">
        <f>SUM(AJ190:AJ197)</f>
        <v>0</v>
      </c>
      <c r="AK198" s="968"/>
      <c r="AL198" s="958">
        <f>SUM(AL190:AL197)</f>
        <v>0</v>
      </c>
      <c r="AM198" s="968"/>
      <c r="AN198" s="958">
        <f>SUM(AN190:AN197)</f>
        <v>0</v>
      </c>
      <c r="AO198" s="968"/>
      <c r="AP198" s="958">
        <f>SUM(AP190:AP197)</f>
        <v>0</v>
      </c>
      <c r="AQ198" s="968"/>
      <c r="AR198" s="958">
        <f>SUM(AR190:AR197)</f>
        <v>0</v>
      </c>
      <c r="AS198" s="968"/>
      <c r="AT198" s="176">
        <f>SUM(AT190:AT197)</f>
        <v>0</v>
      </c>
      <c r="AU198" s="958">
        <f>SUM(AU190:AU197)</f>
        <v>0</v>
      </c>
      <c r="AV198" s="968"/>
      <c r="AW198" s="958">
        <f>SUM(AW190:AW197)</f>
        <v>0</v>
      </c>
      <c r="AX198" s="968"/>
      <c r="AY198" s="958">
        <f>SUM(AY190:AY197)</f>
        <v>0</v>
      </c>
      <c r="AZ198" s="968"/>
      <c r="BA198" s="958">
        <f>SUM(BA190:BA197)</f>
        <v>0</v>
      </c>
      <c r="BB198" s="968"/>
      <c r="BC198" s="958">
        <f>SUM(BC190:BC197)</f>
        <v>0</v>
      </c>
      <c r="BD198" s="968"/>
      <c r="BE198" s="176">
        <f>SUM(BE190:BE197)</f>
        <v>0</v>
      </c>
      <c r="BF198" s="838">
        <f>N198+Y198+AJ198+AU198</f>
        <v>0</v>
      </c>
      <c r="BG198" s="838">
        <f>P198+AA198+AL198+AW198</f>
        <v>0</v>
      </c>
      <c r="BH198" s="838">
        <f>R198+AC198+AN198+AY198</f>
        <v>0</v>
      </c>
      <c r="BI198" s="838">
        <f>T198+AE198+AP198+BA198</f>
        <v>0</v>
      </c>
      <c r="BJ198" s="838">
        <f>V198+AG198+AR198+BC198</f>
        <v>0</v>
      </c>
      <c r="BK198" s="839">
        <f>X198+AI198+AT198+BE198</f>
        <v>0</v>
      </c>
    </row>
    <row r="199" spans="1:63" ht="15" customHeight="1">
      <c r="C199" s="1145"/>
      <c r="D199" s="991"/>
      <c r="E199" s="991"/>
      <c r="F199" s="991"/>
      <c r="G199" s="991"/>
      <c r="H199" s="991"/>
      <c r="I199" s="991"/>
      <c r="J199" s="991"/>
      <c r="K199" s="991"/>
      <c r="L199" s="991"/>
      <c r="M199" s="959"/>
      <c r="N199" s="90"/>
      <c r="O199" s="91"/>
      <c r="P199" s="90"/>
      <c r="Q199" s="91"/>
      <c r="R199" s="90"/>
      <c r="S199" s="91"/>
      <c r="T199" s="90"/>
      <c r="U199" s="91"/>
      <c r="V199" s="90"/>
      <c r="W199" s="91"/>
      <c r="X199" s="48"/>
      <c r="Y199" s="90"/>
      <c r="Z199" s="91"/>
      <c r="AA199" s="90"/>
      <c r="AB199" s="91"/>
      <c r="AC199" s="90"/>
      <c r="AD199" s="91"/>
      <c r="AE199" s="90"/>
      <c r="AF199" s="91"/>
      <c r="AG199" s="90"/>
      <c r="AH199" s="91"/>
      <c r="AI199" s="48"/>
      <c r="AJ199" s="90"/>
      <c r="AK199" s="91"/>
      <c r="AL199" s="90"/>
      <c r="AM199" s="91"/>
      <c r="AN199" s="90"/>
      <c r="AO199" s="91"/>
      <c r="AP199" s="90"/>
      <c r="AQ199" s="91"/>
      <c r="AR199" s="90"/>
      <c r="AS199" s="91"/>
      <c r="AT199" s="48"/>
      <c r="AU199" s="90"/>
      <c r="AV199" s="91"/>
      <c r="AW199" s="90"/>
      <c r="AX199" s="91"/>
      <c r="AY199" s="90"/>
      <c r="AZ199" s="91"/>
      <c r="BA199" s="90"/>
      <c r="BB199" s="91"/>
      <c r="BC199" s="90"/>
      <c r="BD199" s="91"/>
      <c r="BE199" s="48"/>
      <c r="BF199" s="823"/>
      <c r="BG199" s="823"/>
      <c r="BH199" s="823"/>
      <c r="BI199" s="823"/>
      <c r="BJ199" s="823"/>
      <c r="BK199" s="824"/>
    </row>
    <row r="200" spans="1:63" ht="15" customHeight="1">
      <c r="C200" s="1164" t="s">
        <v>185</v>
      </c>
      <c r="D200" s="991"/>
      <c r="E200" s="991"/>
      <c r="F200" s="991"/>
      <c r="G200" s="991"/>
      <c r="H200" s="991"/>
      <c r="I200" s="991"/>
      <c r="J200" s="991"/>
      <c r="K200" s="991"/>
      <c r="L200" s="991"/>
      <c r="M200" s="959"/>
      <c r="N200" s="1070">
        <f>N198+N188+N169+N72</f>
        <v>0</v>
      </c>
      <c r="O200" s="1071"/>
      <c r="P200" s="1070">
        <f>P198+P188+P169+P72</f>
        <v>0</v>
      </c>
      <c r="Q200" s="1071"/>
      <c r="R200" s="1070">
        <f>R198+R188+R169+R72</f>
        <v>0</v>
      </c>
      <c r="S200" s="1071"/>
      <c r="T200" s="1070">
        <f>T198+T188+T169+T72</f>
        <v>0</v>
      </c>
      <c r="U200" s="1071"/>
      <c r="V200" s="1070">
        <f>V198+V188+V169+V72</f>
        <v>0</v>
      </c>
      <c r="W200" s="1071"/>
      <c r="X200" s="179">
        <f>X198+X188+X169+X72</f>
        <v>0</v>
      </c>
      <c r="Y200" s="1070">
        <f>Y198+Y188+Y169+Y72</f>
        <v>0</v>
      </c>
      <c r="Z200" s="1071"/>
      <c r="AA200" s="1070">
        <f>AA198+AA188+AA169+AA72</f>
        <v>0</v>
      </c>
      <c r="AB200" s="1071"/>
      <c r="AC200" s="1070">
        <f>AC198+AC188+AC169+AC72</f>
        <v>0</v>
      </c>
      <c r="AD200" s="1071"/>
      <c r="AE200" s="1070">
        <f>AE198+AE188+AE169+AE72</f>
        <v>0</v>
      </c>
      <c r="AF200" s="1071"/>
      <c r="AG200" s="1070">
        <f>AG198+AG188+AG169+AG72</f>
        <v>0</v>
      </c>
      <c r="AH200" s="1071"/>
      <c r="AI200" s="179">
        <f>AI198+AI188+AI169+AI72</f>
        <v>0</v>
      </c>
      <c r="AJ200" s="1070">
        <f>AJ198+AJ188+AJ169+AJ72</f>
        <v>0</v>
      </c>
      <c r="AK200" s="1071"/>
      <c r="AL200" s="1070">
        <f>AL198+AL188+AL169+AL72</f>
        <v>0</v>
      </c>
      <c r="AM200" s="1071"/>
      <c r="AN200" s="1070">
        <f>AN198+AN188+AN169+AN72</f>
        <v>0</v>
      </c>
      <c r="AO200" s="1071"/>
      <c r="AP200" s="1070">
        <f>AP198+AP188+AP169+AP72</f>
        <v>0</v>
      </c>
      <c r="AQ200" s="1071"/>
      <c r="AR200" s="1070">
        <f>AR198+AR188+AR169+AR72</f>
        <v>0</v>
      </c>
      <c r="AS200" s="1071"/>
      <c r="AT200" s="179">
        <f>AT198+AT188+AT169+AT72</f>
        <v>0</v>
      </c>
      <c r="AU200" s="1070">
        <f>AU198+AU188+AU169+AU72</f>
        <v>0</v>
      </c>
      <c r="AV200" s="1071"/>
      <c r="AW200" s="1070">
        <f>AW198+AW188+AW169+AW72</f>
        <v>0</v>
      </c>
      <c r="AX200" s="1071"/>
      <c r="AY200" s="1070">
        <f>AY198+AY188+AY169+AY72</f>
        <v>0</v>
      </c>
      <c r="AZ200" s="1071"/>
      <c r="BA200" s="1070">
        <f>BA198+BA188+BA169+BA72</f>
        <v>0</v>
      </c>
      <c r="BB200" s="1071"/>
      <c r="BC200" s="1070">
        <f>BC198+BC188+BC169+BC72</f>
        <v>0</v>
      </c>
      <c r="BD200" s="1071"/>
      <c r="BE200" s="179">
        <f>BE198+BE188+BE169+BE72</f>
        <v>0</v>
      </c>
      <c r="BF200" s="840">
        <f>N200+Y200+AJ200+AU200</f>
        <v>0</v>
      </c>
      <c r="BG200" s="840">
        <f>P200+AA200+AL200+AW200</f>
        <v>0</v>
      </c>
      <c r="BH200" s="840">
        <f>R200+AC200+AN200+AY200</f>
        <v>0</v>
      </c>
      <c r="BI200" s="840">
        <f>T200+AE200+AP200+BA200</f>
        <v>0</v>
      </c>
      <c r="BJ200" s="840">
        <f>V200+AG200+AR200+BC200</f>
        <v>0</v>
      </c>
      <c r="BK200" s="841">
        <f>X200+AI200+AT200+BE200</f>
        <v>0</v>
      </c>
    </row>
    <row r="201" spans="1:63" ht="15" customHeight="1">
      <c r="C201" s="1162"/>
      <c r="D201" s="991"/>
      <c r="E201" s="991"/>
      <c r="F201" s="991"/>
      <c r="G201" s="991"/>
      <c r="H201" s="991"/>
      <c r="I201" s="991"/>
      <c r="J201" s="991"/>
      <c r="K201" s="991"/>
      <c r="L201" s="991"/>
      <c r="M201" s="959"/>
      <c r="N201" s="77"/>
      <c r="O201" s="67"/>
      <c r="P201" s="836"/>
      <c r="Q201" s="67"/>
      <c r="R201" s="836"/>
      <c r="S201" s="67"/>
      <c r="T201" s="836"/>
      <c r="U201" s="67"/>
      <c r="V201" s="836"/>
      <c r="W201" s="67"/>
      <c r="X201" s="62"/>
      <c r="Y201" s="77"/>
      <c r="Z201" s="67"/>
      <c r="AA201" s="836"/>
      <c r="AB201" s="67"/>
      <c r="AC201" s="836"/>
      <c r="AD201" s="67"/>
      <c r="AE201" s="836"/>
      <c r="AF201" s="67"/>
      <c r="AG201" s="836"/>
      <c r="AH201" s="67"/>
      <c r="AI201" s="62"/>
      <c r="AJ201" s="77"/>
      <c r="AK201" s="67"/>
      <c r="AL201" s="836"/>
      <c r="AM201" s="67"/>
      <c r="AN201" s="836"/>
      <c r="AO201" s="67"/>
      <c r="AP201" s="836"/>
      <c r="AQ201" s="67"/>
      <c r="AR201" s="836"/>
      <c r="AS201" s="67"/>
      <c r="AT201" s="62"/>
      <c r="AU201" s="77"/>
      <c r="AV201" s="67"/>
      <c r="AW201" s="836"/>
      <c r="AX201" s="67"/>
      <c r="AY201" s="836"/>
      <c r="AZ201" s="67"/>
      <c r="BA201" s="836"/>
      <c r="BB201" s="67"/>
      <c r="BC201" s="836"/>
      <c r="BD201" s="67"/>
      <c r="BE201" s="62"/>
      <c r="BF201" s="823"/>
      <c r="BG201" s="823"/>
      <c r="BH201" s="823"/>
      <c r="BI201" s="823"/>
      <c r="BJ201" s="823"/>
      <c r="BK201" s="824"/>
    </row>
    <row r="202" spans="1:63" s="55" customFormat="1" ht="15" customHeight="1">
      <c r="A202" s="140"/>
      <c r="B202" s="140"/>
      <c r="C202" s="1163" t="s">
        <v>9</v>
      </c>
      <c r="D202" s="991"/>
      <c r="E202" s="991"/>
      <c r="F202" s="991"/>
      <c r="G202" s="991"/>
      <c r="H202" s="991"/>
      <c r="I202" s="1159" t="s">
        <v>494</v>
      </c>
      <c r="J202" s="1160"/>
      <c r="K202" s="1160"/>
      <c r="L202" s="1160"/>
      <c r="M202" s="414">
        <f>VLOOKUP(I202,F_A,2,0)</f>
        <v>0</v>
      </c>
      <c r="N202" s="1070">
        <f>N200*M202</f>
        <v>0</v>
      </c>
      <c r="O202" s="1071"/>
      <c r="P202" s="1070">
        <f>P200*M202</f>
        <v>0</v>
      </c>
      <c r="Q202" s="1071"/>
      <c r="R202" s="1070">
        <f>R200*M202</f>
        <v>0</v>
      </c>
      <c r="S202" s="1071"/>
      <c r="T202" s="1070">
        <f>T200*M202</f>
        <v>0</v>
      </c>
      <c r="U202" s="1071"/>
      <c r="V202" s="1070">
        <f>V200*M202</f>
        <v>0</v>
      </c>
      <c r="W202" s="1071"/>
      <c r="X202" s="179">
        <f>X200*M202</f>
        <v>0</v>
      </c>
      <c r="Y202" s="1098"/>
      <c r="Z202" s="1107"/>
      <c r="AA202" s="1098"/>
      <c r="AB202" s="1107"/>
      <c r="AC202" s="1098"/>
      <c r="AD202" s="1107"/>
      <c r="AE202" s="1098"/>
      <c r="AF202" s="1107"/>
      <c r="AG202" s="1098"/>
      <c r="AH202" s="1107"/>
      <c r="AI202" s="874"/>
      <c r="AJ202" s="1098"/>
      <c r="AK202" s="1107"/>
      <c r="AL202" s="1098"/>
      <c r="AM202" s="1107"/>
      <c r="AN202" s="1098"/>
      <c r="AO202" s="1107"/>
      <c r="AP202" s="1098"/>
      <c r="AQ202" s="1107"/>
      <c r="AR202" s="1098"/>
      <c r="AS202" s="1107"/>
      <c r="AT202" s="874"/>
      <c r="AU202" s="1098"/>
      <c r="AV202" s="1107"/>
      <c r="AW202" s="1098"/>
      <c r="AX202" s="1107"/>
      <c r="AY202" s="1098"/>
      <c r="AZ202" s="1107"/>
      <c r="BA202" s="1098"/>
      <c r="BB202" s="1107"/>
      <c r="BC202" s="1098"/>
      <c r="BD202" s="1107"/>
      <c r="BE202" s="874"/>
      <c r="BF202" s="840">
        <f>N202+Y204+AJ206+AU208</f>
        <v>0</v>
      </c>
      <c r="BG202" s="840">
        <f>P202+AA204+AL206+AW208</f>
        <v>0</v>
      </c>
      <c r="BH202" s="840">
        <f>R202+AC204+AN206+AY208</f>
        <v>0</v>
      </c>
      <c r="BI202" s="840">
        <f>T202+AE204+AP206+BA208</f>
        <v>0</v>
      </c>
      <c r="BJ202" s="840">
        <f>V202+AG204+AR206+BC208</f>
        <v>0</v>
      </c>
      <c r="BK202" s="841">
        <f>X202+AI204+AT206+BE208</f>
        <v>0</v>
      </c>
    </row>
    <row r="203" spans="1:63" s="128" customFormat="1" ht="15" customHeight="1">
      <c r="A203" s="863"/>
      <c r="B203" s="863"/>
      <c r="C203" s="864"/>
      <c r="D203" s="865"/>
      <c r="E203" s="865"/>
      <c r="F203" s="865"/>
      <c r="G203" s="865"/>
      <c r="H203" s="865"/>
      <c r="I203" s="866"/>
      <c r="J203" s="867"/>
      <c r="K203" s="867"/>
      <c r="L203" s="867"/>
      <c r="M203" s="868"/>
      <c r="N203" s="869"/>
      <c r="O203" s="870"/>
      <c r="P203" s="869"/>
      <c r="Q203" s="870"/>
      <c r="R203" s="869"/>
      <c r="S203" s="870"/>
      <c r="T203" s="869"/>
      <c r="U203" s="870"/>
      <c r="V203" s="869"/>
      <c r="W203" s="870"/>
      <c r="X203" s="871"/>
      <c r="Y203" s="1100"/>
      <c r="Z203" s="1101"/>
      <c r="AA203" s="1100"/>
      <c r="AB203" s="1102"/>
      <c r="AC203" s="1100"/>
      <c r="AD203" s="1102"/>
      <c r="AE203" s="1100"/>
      <c r="AF203" s="1102"/>
      <c r="AG203" s="1100"/>
      <c r="AH203" s="1102"/>
      <c r="AI203" s="871"/>
      <c r="AJ203" s="1100"/>
      <c r="AK203" s="1101"/>
      <c r="AL203" s="1100"/>
      <c r="AM203" s="1102"/>
      <c r="AN203" s="1100"/>
      <c r="AO203" s="1102"/>
      <c r="AP203" s="1100"/>
      <c r="AQ203" s="1102"/>
      <c r="AR203" s="1100"/>
      <c r="AS203" s="1102"/>
      <c r="AT203" s="871"/>
      <c r="AU203" s="1100"/>
      <c r="AV203" s="1101"/>
      <c r="AW203" s="1100"/>
      <c r="AX203" s="1102"/>
      <c r="AY203" s="1100"/>
      <c r="AZ203" s="1102"/>
      <c r="BA203" s="1100"/>
      <c r="BB203" s="1102"/>
      <c r="BC203" s="1100"/>
      <c r="BD203" s="1102"/>
      <c r="BE203" s="871"/>
      <c r="BF203" s="872"/>
      <c r="BG203" s="872"/>
      <c r="BH203" s="872"/>
      <c r="BI203" s="872"/>
      <c r="BJ203" s="872"/>
      <c r="BK203" s="873"/>
    </row>
    <row r="204" spans="1:63" s="55" customFormat="1" ht="15" customHeight="1">
      <c r="A204" s="140"/>
      <c r="B204" s="140"/>
      <c r="C204" s="1163" t="s">
        <v>10</v>
      </c>
      <c r="D204" s="991"/>
      <c r="E204" s="991"/>
      <c r="F204" s="991"/>
      <c r="G204" s="991"/>
      <c r="H204" s="991"/>
      <c r="I204" s="1159" t="s">
        <v>494</v>
      </c>
      <c r="J204" s="1161"/>
      <c r="K204" s="1161"/>
      <c r="L204" s="1161"/>
      <c r="M204" s="414">
        <f>VLOOKUP(I204,F_A,2,0)</f>
        <v>0</v>
      </c>
      <c r="N204" s="875"/>
      <c r="O204" s="876"/>
      <c r="P204" s="875"/>
      <c r="Q204" s="876"/>
      <c r="R204" s="875"/>
      <c r="S204" s="876"/>
      <c r="T204" s="875"/>
      <c r="U204" s="876"/>
      <c r="V204" s="875"/>
      <c r="W204" s="876"/>
      <c r="X204" s="874"/>
      <c r="Y204" s="1070">
        <f>Y200*M204</f>
        <v>0</v>
      </c>
      <c r="Z204" s="1129"/>
      <c r="AA204" s="1070">
        <f>AA200*M204</f>
        <v>0</v>
      </c>
      <c r="AB204" s="1128"/>
      <c r="AC204" s="1070">
        <f>AC200*M204</f>
        <v>0</v>
      </c>
      <c r="AD204" s="1128"/>
      <c r="AE204" s="1070">
        <f>AE200*M204</f>
        <v>0</v>
      </c>
      <c r="AF204" s="1128"/>
      <c r="AG204" s="1070">
        <f>AG200*M204</f>
        <v>0</v>
      </c>
      <c r="AH204" s="1128"/>
      <c r="AI204" s="179">
        <f>AI200*M204</f>
        <v>0</v>
      </c>
      <c r="AJ204" s="1104"/>
      <c r="AK204" s="1105"/>
      <c r="AL204" s="1104"/>
      <c r="AM204" s="1106"/>
      <c r="AN204" s="1104"/>
      <c r="AO204" s="1106"/>
      <c r="AP204" s="1104"/>
      <c r="AQ204" s="1106"/>
      <c r="AR204" s="1104"/>
      <c r="AS204" s="1106"/>
      <c r="AT204" s="916"/>
      <c r="AU204" s="1104"/>
      <c r="AV204" s="1105"/>
      <c r="AW204" s="1104"/>
      <c r="AX204" s="1106"/>
      <c r="AY204" s="1104"/>
      <c r="AZ204" s="1106"/>
      <c r="BA204" s="1104"/>
      <c r="BB204" s="1106"/>
      <c r="BC204" s="1104"/>
      <c r="BD204" s="1106"/>
      <c r="BE204" s="916"/>
      <c r="BF204" s="877"/>
      <c r="BG204" s="877"/>
      <c r="BH204" s="877"/>
      <c r="BI204" s="877"/>
      <c r="BJ204" s="877"/>
      <c r="BK204" s="878"/>
    </row>
    <row r="205" spans="1:63" s="128" customFormat="1" ht="15" customHeight="1">
      <c r="A205" s="863"/>
      <c r="B205" s="863"/>
      <c r="C205" s="864"/>
      <c r="D205" s="865"/>
      <c r="E205" s="865"/>
      <c r="F205" s="865"/>
      <c r="G205" s="865"/>
      <c r="H205" s="865"/>
      <c r="I205" s="866"/>
      <c r="J205" s="867"/>
      <c r="K205" s="867"/>
      <c r="L205" s="867"/>
      <c r="M205" s="868"/>
      <c r="N205" s="869"/>
      <c r="O205" s="870"/>
      <c r="P205" s="869"/>
      <c r="Q205" s="870"/>
      <c r="R205" s="869"/>
      <c r="S205" s="870"/>
      <c r="T205" s="869"/>
      <c r="U205" s="870"/>
      <c r="V205" s="869"/>
      <c r="W205" s="870"/>
      <c r="X205" s="871"/>
      <c r="Y205" s="1100"/>
      <c r="Z205" s="1101"/>
      <c r="AA205" s="1100"/>
      <c r="AB205" s="1102"/>
      <c r="AC205" s="1100"/>
      <c r="AD205" s="1102"/>
      <c r="AE205" s="1100"/>
      <c r="AF205" s="1102"/>
      <c r="AG205" s="1100"/>
      <c r="AH205" s="1102"/>
      <c r="AI205" s="871"/>
      <c r="AJ205" s="1100"/>
      <c r="AK205" s="1101"/>
      <c r="AL205" s="1100"/>
      <c r="AM205" s="1102"/>
      <c r="AN205" s="1100"/>
      <c r="AO205" s="1102"/>
      <c r="AP205" s="1100"/>
      <c r="AQ205" s="1102"/>
      <c r="AR205" s="1100"/>
      <c r="AS205" s="1102"/>
      <c r="AT205" s="871"/>
      <c r="AU205" s="1100"/>
      <c r="AV205" s="1101"/>
      <c r="AW205" s="1100"/>
      <c r="AX205" s="1102"/>
      <c r="AY205" s="1100"/>
      <c r="AZ205" s="1102"/>
      <c r="BA205" s="1100"/>
      <c r="BB205" s="1102"/>
      <c r="BC205" s="1100"/>
      <c r="BD205" s="1102"/>
      <c r="BE205" s="871"/>
      <c r="BF205" s="872"/>
      <c r="BG205" s="872"/>
      <c r="BH205" s="872"/>
      <c r="BI205" s="872"/>
      <c r="BJ205" s="872"/>
      <c r="BK205" s="873"/>
    </row>
    <row r="206" spans="1:63" s="55" customFormat="1" ht="15" customHeight="1">
      <c r="A206" s="140"/>
      <c r="B206" s="140"/>
      <c r="C206" s="1163" t="s">
        <v>481</v>
      </c>
      <c r="D206" s="991"/>
      <c r="E206" s="991"/>
      <c r="F206" s="991"/>
      <c r="G206" s="991"/>
      <c r="H206" s="991"/>
      <c r="I206" s="1159" t="s">
        <v>494</v>
      </c>
      <c r="J206" s="1161"/>
      <c r="K206" s="1161"/>
      <c r="L206" s="1161"/>
      <c r="M206" s="414">
        <f>VLOOKUP(I206,F_A,2,0)</f>
        <v>0</v>
      </c>
      <c r="N206" s="875"/>
      <c r="O206" s="876"/>
      <c r="P206" s="875"/>
      <c r="Q206" s="876"/>
      <c r="R206" s="875"/>
      <c r="S206" s="876"/>
      <c r="T206" s="875"/>
      <c r="U206" s="876"/>
      <c r="V206" s="875"/>
      <c r="W206" s="876"/>
      <c r="X206" s="874"/>
      <c r="Y206" s="1098"/>
      <c r="Z206" s="1108"/>
      <c r="AA206" s="1098"/>
      <c r="AB206" s="1099"/>
      <c r="AC206" s="1098"/>
      <c r="AD206" s="1099"/>
      <c r="AE206" s="1098"/>
      <c r="AF206" s="1099"/>
      <c r="AG206" s="1098"/>
      <c r="AH206" s="1099"/>
      <c r="AI206" s="874"/>
      <c r="AJ206" s="1070">
        <f>AJ200*M206</f>
        <v>0</v>
      </c>
      <c r="AK206" s="1129"/>
      <c r="AL206" s="1070">
        <f>AL200*M206</f>
        <v>0</v>
      </c>
      <c r="AM206" s="1128"/>
      <c r="AN206" s="1070">
        <f>AN200*M206</f>
        <v>0</v>
      </c>
      <c r="AO206" s="1128"/>
      <c r="AP206" s="1070">
        <f>AP200*M206</f>
        <v>0</v>
      </c>
      <c r="AQ206" s="1128"/>
      <c r="AR206" s="1070">
        <f>AR200*M206</f>
        <v>0</v>
      </c>
      <c r="AS206" s="1128"/>
      <c r="AT206" s="179">
        <f>AT200*M206</f>
        <v>0</v>
      </c>
      <c r="AU206" s="1098"/>
      <c r="AV206" s="1108"/>
      <c r="AW206" s="1098"/>
      <c r="AX206" s="1099"/>
      <c r="AY206" s="1098"/>
      <c r="AZ206" s="1099"/>
      <c r="BA206" s="1098"/>
      <c r="BB206" s="1099"/>
      <c r="BC206" s="1098"/>
      <c r="BD206" s="1099"/>
      <c r="BE206" s="874"/>
      <c r="BF206" s="877"/>
      <c r="BG206" s="877"/>
      <c r="BH206" s="877"/>
      <c r="BI206" s="877"/>
      <c r="BJ206" s="877"/>
      <c r="BK206" s="878"/>
    </row>
    <row r="207" spans="1:63" s="128" customFormat="1" ht="15" customHeight="1">
      <c r="A207" s="863"/>
      <c r="B207" s="863"/>
      <c r="C207" s="864"/>
      <c r="D207" s="865"/>
      <c r="E207" s="865"/>
      <c r="F207" s="865"/>
      <c r="G207" s="865"/>
      <c r="H207" s="865"/>
      <c r="I207" s="866"/>
      <c r="J207" s="867"/>
      <c r="K207" s="867"/>
      <c r="L207" s="867"/>
      <c r="M207" s="868"/>
      <c r="N207" s="869"/>
      <c r="O207" s="870"/>
      <c r="P207" s="869"/>
      <c r="Q207" s="870"/>
      <c r="R207" s="869"/>
      <c r="S207" s="870"/>
      <c r="T207" s="869"/>
      <c r="U207" s="870"/>
      <c r="V207" s="869"/>
      <c r="W207" s="870"/>
      <c r="X207" s="871"/>
      <c r="Y207" s="1100"/>
      <c r="Z207" s="1101"/>
      <c r="AA207" s="1100"/>
      <c r="AB207" s="1102"/>
      <c r="AC207" s="1100"/>
      <c r="AD207" s="1102"/>
      <c r="AE207" s="1100"/>
      <c r="AF207" s="1102"/>
      <c r="AG207" s="1100"/>
      <c r="AH207" s="1102"/>
      <c r="AI207" s="871"/>
      <c r="AJ207" s="1100"/>
      <c r="AK207" s="1101"/>
      <c r="AL207" s="1100"/>
      <c r="AM207" s="1102"/>
      <c r="AN207" s="1100"/>
      <c r="AO207" s="1102"/>
      <c r="AP207" s="1100"/>
      <c r="AQ207" s="1102"/>
      <c r="AR207" s="1100"/>
      <c r="AS207" s="1102"/>
      <c r="AT207" s="871"/>
      <c r="AU207" s="1100"/>
      <c r="AV207" s="1101"/>
      <c r="AW207" s="1100"/>
      <c r="AX207" s="1102"/>
      <c r="AY207" s="1100"/>
      <c r="AZ207" s="1102"/>
      <c r="BA207" s="1100"/>
      <c r="BB207" s="1102"/>
      <c r="BC207" s="1100"/>
      <c r="BD207" s="1102"/>
      <c r="BE207" s="871"/>
      <c r="BF207" s="872"/>
      <c r="BG207" s="872"/>
      <c r="BH207" s="872"/>
      <c r="BI207" s="872"/>
      <c r="BJ207" s="872"/>
      <c r="BK207" s="873"/>
    </row>
    <row r="208" spans="1:63" s="55" customFormat="1" ht="15" customHeight="1">
      <c r="A208" s="140"/>
      <c r="B208" s="140"/>
      <c r="C208" s="1163" t="s">
        <v>183</v>
      </c>
      <c r="D208" s="991"/>
      <c r="E208" s="991"/>
      <c r="F208" s="991"/>
      <c r="G208" s="991"/>
      <c r="H208" s="991"/>
      <c r="I208" s="1159" t="s">
        <v>494</v>
      </c>
      <c r="J208" s="1161"/>
      <c r="K208" s="1161"/>
      <c r="L208" s="1161"/>
      <c r="M208" s="414">
        <f>VLOOKUP(I208,F_A,2,0)</f>
        <v>0</v>
      </c>
      <c r="N208" s="875"/>
      <c r="O208" s="876"/>
      <c r="P208" s="875"/>
      <c r="Q208" s="876"/>
      <c r="R208" s="875"/>
      <c r="S208" s="876"/>
      <c r="T208" s="875"/>
      <c r="U208" s="876"/>
      <c r="V208" s="875"/>
      <c r="W208" s="876"/>
      <c r="X208" s="874"/>
      <c r="Y208" s="1098"/>
      <c r="Z208" s="1108"/>
      <c r="AA208" s="1098"/>
      <c r="AB208" s="1099"/>
      <c r="AC208" s="1098"/>
      <c r="AD208" s="1099"/>
      <c r="AE208" s="1098"/>
      <c r="AF208" s="1099"/>
      <c r="AG208" s="1098"/>
      <c r="AH208" s="1099"/>
      <c r="AI208" s="874"/>
      <c r="AJ208" s="1098"/>
      <c r="AK208" s="1108"/>
      <c r="AL208" s="1098"/>
      <c r="AM208" s="1099"/>
      <c r="AN208" s="1098"/>
      <c r="AO208" s="1099"/>
      <c r="AP208" s="1098"/>
      <c r="AQ208" s="1099"/>
      <c r="AR208" s="1098"/>
      <c r="AS208" s="1099"/>
      <c r="AT208" s="874"/>
      <c r="AU208" s="1070">
        <f>AU200*M208</f>
        <v>0</v>
      </c>
      <c r="AV208" s="1129"/>
      <c r="AW208" s="1070">
        <f>AW200*M208</f>
        <v>0</v>
      </c>
      <c r="AX208" s="1128"/>
      <c r="AY208" s="1070">
        <f>AY200*M208</f>
        <v>0</v>
      </c>
      <c r="AZ208" s="1128"/>
      <c r="BA208" s="1070">
        <f>BA200*M208</f>
        <v>0</v>
      </c>
      <c r="BB208" s="1128"/>
      <c r="BC208" s="1070">
        <f>BC200*M208</f>
        <v>0</v>
      </c>
      <c r="BD208" s="1128"/>
      <c r="BE208" s="179">
        <f>BE200*M208</f>
        <v>0</v>
      </c>
      <c r="BF208" s="877"/>
      <c r="BG208" s="877"/>
      <c r="BH208" s="877"/>
      <c r="BI208" s="877"/>
      <c r="BJ208" s="877"/>
      <c r="BK208" s="878"/>
    </row>
    <row r="209" spans="1:63" s="55" customFormat="1" ht="17.25" customHeight="1">
      <c r="A209" s="140"/>
      <c r="B209" s="140"/>
      <c r="C209" s="1158" t="s">
        <v>606</v>
      </c>
      <c r="D209" s="972"/>
      <c r="E209" s="972"/>
      <c r="F209" s="972"/>
      <c r="G209" s="972"/>
      <c r="H209" s="972"/>
      <c r="I209" s="972"/>
      <c r="J209" s="1004"/>
      <c r="K209" s="57"/>
      <c r="L209" s="57"/>
      <c r="M209" s="159"/>
      <c r="N209" s="56"/>
      <c r="O209" s="67"/>
      <c r="P209" s="188"/>
      <c r="Q209" s="804"/>
      <c r="R209" s="56"/>
      <c r="S209" s="67"/>
      <c r="T209" s="188"/>
      <c r="U209" s="67"/>
      <c r="V209" s="188"/>
      <c r="W209" s="67"/>
      <c r="X209" s="62"/>
      <c r="Y209" s="56"/>
      <c r="Z209" s="67"/>
      <c r="AA209" s="188"/>
      <c r="AB209" s="804"/>
      <c r="AC209" s="56"/>
      <c r="AD209" s="67"/>
      <c r="AE209" s="188"/>
      <c r="AF209" s="67"/>
      <c r="AG209" s="188"/>
      <c r="AH209" s="67"/>
      <c r="AI209" s="62"/>
      <c r="AJ209" s="56"/>
      <c r="AK209" s="67"/>
      <c r="AL209" s="188"/>
      <c r="AM209" s="804"/>
      <c r="AN209" s="56"/>
      <c r="AO209" s="67"/>
      <c r="AP209" s="188"/>
      <c r="AQ209" s="67"/>
      <c r="AR209" s="188"/>
      <c r="AS209" s="67"/>
      <c r="AT209" s="62"/>
      <c r="AU209" s="56"/>
      <c r="AV209" s="67"/>
      <c r="AW209" s="188"/>
      <c r="AX209" s="804"/>
      <c r="AY209" s="56"/>
      <c r="AZ209" s="67"/>
      <c r="BA209" s="188"/>
      <c r="BB209" s="67"/>
      <c r="BC209" s="188"/>
      <c r="BD209" s="67"/>
      <c r="BE209" s="62"/>
      <c r="BF209" s="57"/>
      <c r="BG209" s="57"/>
      <c r="BH209" s="57"/>
      <c r="BI209" s="57"/>
      <c r="BJ209" s="57"/>
      <c r="BK209" s="827"/>
    </row>
    <row r="210" spans="1:63" s="55" customFormat="1" ht="24" customHeight="1">
      <c r="A210" s="141">
        <v>1000</v>
      </c>
      <c r="B210" s="140"/>
      <c r="C210" s="144" t="s">
        <v>520</v>
      </c>
      <c r="D210" s="145" t="s">
        <v>607</v>
      </c>
      <c r="E210" s="1077"/>
      <c r="F210" s="948"/>
      <c r="G210" s="948"/>
      <c r="H210" s="948"/>
      <c r="I210" s="948"/>
      <c r="J210" s="948"/>
      <c r="K210" s="192" t="s">
        <v>524</v>
      </c>
      <c r="L210" s="192" t="s">
        <v>504</v>
      </c>
      <c r="M210" s="885" t="s">
        <v>5</v>
      </c>
      <c r="N210" s="161" t="s">
        <v>525</v>
      </c>
      <c r="O210" s="67"/>
      <c r="P210" s="188" t="s">
        <v>525</v>
      </c>
      <c r="Q210" s="165"/>
      <c r="R210" s="188" t="s">
        <v>525</v>
      </c>
      <c r="S210" s="67"/>
      <c r="T210" s="188" t="s">
        <v>525</v>
      </c>
      <c r="U210" s="67"/>
      <c r="V210" s="188" t="s">
        <v>525</v>
      </c>
      <c r="W210" s="67"/>
      <c r="X210" s="62"/>
      <c r="Y210" s="161" t="s">
        <v>525</v>
      </c>
      <c r="Z210" s="67"/>
      <c r="AA210" s="188" t="s">
        <v>525</v>
      </c>
      <c r="AB210" s="165"/>
      <c r="AC210" s="188" t="s">
        <v>525</v>
      </c>
      <c r="AD210" s="67"/>
      <c r="AE210" s="188" t="s">
        <v>525</v>
      </c>
      <c r="AF210" s="67"/>
      <c r="AG210" s="188" t="s">
        <v>525</v>
      </c>
      <c r="AH210" s="67"/>
      <c r="AI210" s="62"/>
      <c r="AJ210" s="161" t="s">
        <v>525</v>
      </c>
      <c r="AK210" s="67"/>
      <c r="AL210" s="188" t="s">
        <v>525</v>
      </c>
      <c r="AM210" s="165"/>
      <c r="AN210" s="188" t="s">
        <v>525</v>
      </c>
      <c r="AO210" s="67"/>
      <c r="AP210" s="188" t="s">
        <v>525</v>
      </c>
      <c r="AQ210" s="67"/>
      <c r="AR210" s="188" t="s">
        <v>525</v>
      </c>
      <c r="AS210" s="67"/>
      <c r="AT210" s="62"/>
      <c r="AU210" s="161" t="s">
        <v>525</v>
      </c>
      <c r="AV210" s="67"/>
      <c r="AW210" s="188" t="s">
        <v>525</v>
      </c>
      <c r="AX210" s="165"/>
      <c r="AY210" s="188" t="s">
        <v>525</v>
      </c>
      <c r="AZ210" s="67"/>
      <c r="BA210" s="188" t="s">
        <v>525</v>
      </c>
      <c r="BB210" s="67"/>
      <c r="BC210" s="188" t="s">
        <v>525</v>
      </c>
      <c r="BD210" s="67"/>
      <c r="BE210" s="62"/>
      <c r="BF210" s="57"/>
      <c r="BG210" s="57"/>
      <c r="BH210" s="57"/>
      <c r="BI210" s="57"/>
      <c r="BJ210" s="57"/>
      <c r="BK210" s="827"/>
    </row>
    <row r="211" spans="1:63" s="55" customFormat="1" ht="15" customHeight="1">
      <c r="A211" s="140"/>
      <c r="B211" s="140"/>
      <c r="C211" s="164">
        <f>N211+P211+R211+T211+V211</f>
        <v>0</v>
      </c>
      <c r="D211" s="285"/>
      <c r="E211" s="972" t="s">
        <v>63</v>
      </c>
      <c r="F211" s="986"/>
      <c r="G211" s="986"/>
      <c r="H211" s="986"/>
      <c r="I211" s="986"/>
      <c r="J211" s="986"/>
      <c r="K211" s="418">
        <v>0</v>
      </c>
      <c r="L211" s="419">
        <f>VLOOKUP(E211,Leave_Benefits,2,0)</f>
        <v>0</v>
      </c>
      <c r="M211" s="879">
        <f>VLOOKUP(E211,Leave_Benefits,4,0)</f>
        <v>0</v>
      </c>
      <c r="N211" s="167">
        <v>0</v>
      </c>
      <c r="O211" s="106">
        <f>K211*(1+L211)*N211</f>
        <v>0</v>
      </c>
      <c r="P211" s="167">
        <v>0</v>
      </c>
      <c r="Q211" s="106">
        <f>K211*(1+L211)*P211*M211</f>
        <v>0</v>
      </c>
      <c r="R211" s="167">
        <v>0</v>
      </c>
      <c r="S211" s="106">
        <f>K211*(1+L211)*R211*(M211^2)</f>
        <v>0</v>
      </c>
      <c r="T211" s="167">
        <v>0</v>
      </c>
      <c r="U211" s="106">
        <f>K211*(1+L211)*T211*(M211^3)</f>
        <v>0</v>
      </c>
      <c r="V211" s="167">
        <v>0</v>
      </c>
      <c r="W211" s="106">
        <f>K211*(1+L211)*V211*(M211^4)</f>
        <v>0</v>
      </c>
      <c r="X211" s="111">
        <f>SUM(O211+Q211+S211+U211+W211)</f>
        <v>0</v>
      </c>
      <c r="Y211" s="713">
        <v>0</v>
      </c>
      <c r="Z211" s="714">
        <f>K211*(1+L211)*Y211</f>
        <v>0</v>
      </c>
      <c r="AA211" s="713">
        <v>0</v>
      </c>
      <c r="AB211" s="714">
        <f>K211*(1+L211)*AA211*M211</f>
        <v>0</v>
      </c>
      <c r="AC211" s="713">
        <v>0</v>
      </c>
      <c r="AD211" s="714">
        <f>K211*(1+L211)*AC211*(M211^2)</f>
        <v>0</v>
      </c>
      <c r="AE211" s="713">
        <v>0</v>
      </c>
      <c r="AF211" s="714">
        <f>K211*(1+L211)*AE211*(M211^3)</f>
        <v>0</v>
      </c>
      <c r="AG211" s="713">
        <v>0</v>
      </c>
      <c r="AH211" s="714">
        <f>K211*(1+L211)*AG211*(M211^4)</f>
        <v>0</v>
      </c>
      <c r="AI211" s="715">
        <f>SUM(Z211+AB211+AD211+AF211+AH211)</f>
        <v>0</v>
      </c>
      <c r="AJ211" s="905">
        <v>0</v>
      </c>
      <c r="AK211" s="906">
        <f>K211*(1+L211)*AJ211</f>
        <v>0</v>
      </c>
      <c r="AL211" s="905">
        <v>0</v>
      </c>
      <c r="AM211" s="906">
        <f>K211*(1+L211)*AL211*M211</f>
        <v>0</v>
      </c>
      <c r="AN211" s="905">
        <v>0</v>
      </c>
      <c r="AO211" s="906">
        <f>K211*(1+L211)*AN211*(M211^2)</f>
        <v>0</v>
      </c>
      <c r="AP211" s="905">
        <v>0</v>
      </c>
      <c r="AQ211" s="906">
        <f>K211*(1+L211)*AP211*(M211^3)</f>
        <v>0</v>
      </c>
      <c r="AR211" s="905">
        <v>0</v>
      </c>
      <c r="AS211" s="906">
        <f>K211*(1+L211)*AR211*(M211^4)</f>
        <v>0</v>
      </c>
      <c r="AT211" s="907">
        <f>SUM(AK211+AM211+AO211+AQ211+AS211)</f>
        <v>0</v>
      </c>
      <c r="AU211" s="932">
        <v>0</v>
      </c>
      <c r="AV211" s="933">
        <f>K211*(1+L211)*AU211</f>
        <v>0</v>
      </c>
      <c r="AW211" s="932">
        <v>0</v>
      </c>
      <c r="AX211" s="933">
        <f>K211*(1+L211)*AW211*M211</f>
        <v>0</v>
      </c>
      <c r="AY211" s="932">
        <v>0</v>
      </c>
      <c r="AZ211" s="933">
        <f>K211*(1+L211)*AY211*(M211^2)</f>
        <v>0</v>
      </c>
      <c r="BA211" s="932">
        <v>0</v>
      </c>
      <c r="BB211" s="933">
        <f>K211*(1+L211)*BA211*(M211^3)</f>
        <v>0</v>
      </c>
      <c r="BC211" s="932">
        <v>0</v>
      </c>
      <c r="BD211" s="933">
        <f>K211*(1+L211)*BC211*(M211^4)</f>
        <v>0</v>
      </c>
      <c r="BE211" s="934">
        <f>SUM(AV211+AX211+AZ211+BB211+BD211)</f>
        <v>0</v>
      </c>
      <c r="BF211" s="764">
        <f>O211+Z211+AK211+AV211</f>
        <v>0</v>
      </c>
      <c r="BG211" s="764">
        <f>Q211+AB211+AM211+AX211</f>
        <v>0</v>
      </c>
      <c r="BH211" s="764">
        <f>S211+AD211+AO211+AZ211</f>
        <v>0</v>
      </c>
      <c r="BI211" s="764">
        <f>U211+AF211+AQ211+BB211</f>
        <v>0</v>
      </c>
      <c r="BJ211" s="764">
        <f>W211+AH211+AS211+BD211</f>
        <v>0</v>
      </c>
      <c r="BK211" s="81">
        <f>X211+AI211+AT211+BE211</f>
        <v>0</v>
      </c>
    </row>
    <row r="212" spans="1:63" s="55" customFormat="1" ht="15" customHeight="1">
      <c r="A212" s="140"/>
      <c r="B212" s="140"/>
      <c r="C212" s="164">
        <f>N212+P212+R212+T212+V212</f>
        <v>0</v>
      </c>
      <c r="D212" s="285"/>
      <c r="E212" s="972" t="s">
        <v>63</v>
      </c>
      <c r="F212" s="986"/>
      <c r="G212" s="986"/>
      <c r="H212" s="986"/>
      <c r="I212" s="986"/>
      <c r="J212" s="986"/>
      <c r="K212" s="418">
        <v>0</v>
      </c>
      <c r="L212" s="419">
        <f>VLOOKUP(E212,Leave_Benefits,2,0)</f>
        <v>0</v>
      </c>
      <c r="M212" s="879">
        <f>VLOOKUP(E212,Leave_Benefits,4,0)</f>
        <v>0</v>
      </c>
      <c r="N212" s="167">
        <v>0</v>
      </c>
      <c r="O212" s="106">
        <f>K212*(1+L212)*N212</f>
        <v>0</v>
      </c>
      <c r="P212" s="167">
        <v>0</v>
      </c>
      <c r="Q212" s="106">
        <f>K212*(1+L212)*P212*M212</f>
        <v>0</v>
      </c>
      <c r="R212" s="167">
        <v>0</v>
      </c>
      <c r="S212" s="106">
        <f>K212*(1+L212)*R212*(M212^2)</f>
        <v>0</v>
      </c>
      <c r="T212" s="167">
        <v>0</v>
      </c>
      <c r="U212" s="106">
        <f>K212*(1+L212)*T212*(M212^3)</f>
        <v>0</v>
      </c>
      <c r="V212" s="167">
        <v>0</v>
      </c>
      <c r="W212" s="106">
        <f>K212*(1+L212)*V212*(M212^4)</f>
        <v>0</v>
      </c>
      <c r="X212" s="111">
        <f>SUM(O212+Q212+S212+U212+W212)</f>
        <v>0</v>
      </c>
      <c r="Y212" s="713">
        <v>0</v>
      </c>
      <c r="Z212" s="714">
        <f>K212*(1+L212)*Y212</f>
        <v>0</v>
      </c>
      <c r="AA212" s="713">
        <v>0</v>
      </c>
      <c r="AB212" s="714">
        <f>K212*(1+L212)*AA212*M212</f>
        <v>0</v>
      </c>
      <c r="AC212" s="713">
        <v>0</v>
      </c>
      <c r="AD212" s="714">
        <f>K212*(1+L212)*AC212*(M212^2)</f>
        <v>0</v>
      </c>
      <c r="AE212" s="713">
        <v>0</v>
      </c>
      <c r="AF212" s="714">
        <f>K212*(1+L212)*AE212*(M212^3)</f>
        <v>0</v>
      </c>
      <c r="AG212" s="713">
        <v>0</v>
      </c>
      <c r="AH212" s="714">
        <f>K212*(1+L212)*AG212*(M212^4)</f>
        <v>0</v>
      </c>
      <c r="AI212" s="715">
        <f>SUM(Z212+AB212+AD212+AF212+AH212)</f>
        <v>0</v>
      </c>
      <c r="AJ212" s="905">
        <v>0</v>
      </c>
      <c r="AK212" s="906">
        <f>K212*(1+L212)*AJ212</f>
        <v>0</v>
      </c>
      <c r="AL212" s="905">
        <v>0</v>
      </c>
      <c r="AM212" s="906">
        <f>K212*(1+L212)*AL212*M212</f>
        <v>0</v>
      </c>
      <c r="AN212" s="905">
        <v>0</v>
      </c>
      <c r="AO212" s="906">
        <f>K212*(1+L212)*AN212*(M212^2)</f>
        <v>0</v>
      </c>
      <c r="AP212" s="905">
        <v>0</v>
      </c>
      <c r="AQ212" s="906">
        <f>K212*(1+L212)*AP212*(M212^3)</f>
        <v>0</v>
      </c>
      <c r="AR212" s="905">
        <v>0</v>
      </c>
      <c r="AS212" s="906">
        <f>K212*(1+L212)*AR212*(M212^4)</f>
        <v>0</v>
      </c>
      <c r="AT212" s="907">
        <f>SUM(AK212+AM212+AO212+AQ212+AS212)</f>
        <v>0</v>
      </c>
      <c r="AU212" s="932">
        <v>0</v>
      </c>
      <c r="AV212" s="933">
        <f>K212*(1+L212)*AU212</f>
        <v>0</v>
      </c>
      <c r="AW212" s="932">
        <v>0</v>
      </c>
      <c r="AX212" s="933">
        <f>K212*(1+L212)*AW212*M212</f>
        <v>0</v>
      </c>
      <c r="AY212" s="932">
        <v>0</v>
      </c>
      <c r="AZ212" s="933">
        <f>K212*(1+L212)*AY212*(M212^2)</f>
        <v>0</v>
      </c>
      <c r="BA212" s="932">
        <v>0</v>
      </c>
      <c r="BB212" s="933">
        <f>K212*(1+L212)*BA212*(M212^3)</f>
        <v>0</v>
      </c>
      <c r="BC212" s="932">
        <v>0</v>
      </c>
      <c r="BD212" s="933">
        <f>K212*(1+L212)*BC212*(M212^4)</f>
        <v>0</v>
      </c>
      <c r="BE212" s="934">
        <f>SUM(AV212+AX212+AZ212+BB212+BD212)</f>
        <v>0</v>
      </c>
      <c r="BF212" s="764">
        <f>O212+Z212+AK212+AV212</f>
        <v>0</v>
      </c>
      <c r="BG212" s="764">
        <f>Q212+AB212+AM212+AX212</f>
        <v>0</v>
      </c>
      <c r="BH212" s="764">
        <f>S212+AD212+AO212+AZ212</f>
        <v>0</v>
      </c>
      <c r="BI212" s="764">
        <f>U212+AF212+AQ212+BB212</f>
        <v>0</v>
      </c>
      <c r="BJ212" s="764">
        <f>W212+AH212+AS212+BD212</f>
        <v>0</v>
      </c>
      <c r="BK212" s="81">
        <f>X212+AI212+AT212+BE212</f>
        <v>0</v>
      </c>
    </row>
    <row r="213" spans="1:63" s="55" customFormat="1" ht="6.75" customHeight="1">
      <c r="A213" s="140"/>
      <c r="B213" s="140"/>
      <c r="C213" s="985"/>
      <c r="D213" s="955"/>
      <c r="E213" s="986"/>
      <c r="F213" s="986"/>
      <c r="G213" s="986"/>
      <c r="H213" s="986"/>
      <c r="I213" s="986"/>
      <c r="J213" s="1004"/>
      <c r="K213" s="1004"/>
      <c r="L213" s="1004"/>
      <c r="M213" s="1005"/>
      <c r="N213" s="163"/>
      <c r="O213" s="175"/>
      <c r="P213" s="189"/>
      <c r="Q213" s="175"/>
      <c r="R213" s="189"/>
      <c r="S213" s="81"/>
      <c r="T213" s="189"/>
      <c r="U213" s="175"/>
      <c r="V213" s="189"/>
      <c r="W213" s="175"/>
      <c r="X213" s="62"/>
      <c r="Y213" s="163"/>
      <c r="Z213" s="175"/>
      <c r="AA213" s="189"/>
      <c r="AB213" s="175"/>
      <c r="AC213" s="189"/>
      <c r="AD213" s="81"/>
      <c r="AE213" s="189"/>
      <c r="AF213" s="175"/>
      <c r="AG213" s="189"/>
      <c r="AH213" s="175"/>
      <c r="AI213" s="62"/>
      <c r="AJ213" s="163"/>
      <c r="AK213" s="175"/>
      <c r="AL213" s="189"/>
      <c r="AM213" s="175"/>
      <c r="AN213" s="189"/>
      <c r="AO213" s="81"/>
      <c r="AP213" s="189"/>
      <c r="AQ213" s="175"/>
      <c r="AR213" s="189"/>
      <c r="AS213" s="175"/>
      <c r="AT213" s="62"/>
      <c r="AU213" s="163"/>
      <c r="AV213" s="175"/>
      <c r="AW213" s="189"/>
      <c r="AX213" s="175"/>
      <c r="AY213" s="189"/>
      <c r="AZ213" s="81"/>
      <c r="BA213" s="189"/>
      <c r="BB213" s="175"/>
      <c r="BC213" s="189"/>
      <c r="BD213" s="175"/>
      <c r="BE213" s="62"/>
      <c r="BF213" s="57"/>
      <c r="BG213" s="57"/>
      <c r="BH213" s="57"/>
      <c r="BI213" s="57"/>
      <c r="BJ213" s="57"/>
      <c r="BK213" s="827"/>
    </row>
    <row r="214" spans="1:63" s="55" customFormat="1" ht="15" customHeight="1">
      <c r="A214" s="140"/>
      <c r="B214" s="140"/>
      <c r="C214" s="1078"/>
      <c r="D214" s="955"/>
      <c r="E214" s="986"/>
      <c r="F214" s="986"/>
      <c r="G214" s="986"/>
      <c r="H214" s="986"/>
      <c r="I214" s="986"/>
      <c r="J214" s="1009" t="s">
        <v>609</v>
      </c>
      <c r="K214" s="1012"/>
      <c r="L214" s="1012"/>
      <c r="M214" s="1013"/>
      <c r="N214" s="735"/>
      <c r="O214" s="731">
        <f>SUM(O211:O212)</f>
        <v>0</v>
      </c>
      <c r="P214" s="735"/>
      <c r="Q214" s="731">
        <f>SUM(Q211:Q212)</f>
        <v>0</v>
      </c>
      <c r="R214" s="735"/>
      <c r="S214" s="731">
        <f>SUM(S211:S212)</f>
        <v>0</v>
      </c>
      <c r="T214" s="735"/>
      <c r="U214" s="731">
        <f>SUM(U211:U212)</f>
        <v>0</v>
      </c>
      <c r="V214" s="735"/>
      <c r="W214" s="731">
        <f>SUM(W211:W212)</f>
        <v>0</v>
      </c>
      <c r="X214" s="286">
        <f>SUM(X211:X212)</f>
        <v>0</v>
      </c>
      <c r="Y214" s="735"/>
      <c r="Z214" s="731">
        <f>SUM(Z211:Z212)</f>
        <v>0</v>
      </c>
      <c r="AA214" s="735"/>
      <c r="AB214" s="731">
        <f>SUM(AB211:AB212)</f>
        <v>0</v>
      </c>
      <c r="AC214" s="735"/>
      <c r="AD214" s="731">
        <f>SUM(AD211:AD212)</f>
        <v>0</v>
      </c>
      <c r="AE214" s="735"/>
      <c r="AF214" s="731">
        <f>SUM(AF211:AF212)</f>
        <v>0</v>
      </c>
      <c r="AG214" s="735"/>
      <c r="AH214" s="731">
        <f>SUM(AH211:AH212)</f>
        <v>0</v>
      </c>
      <c r="AI214" s="286">
        <f>SUM(AI211:AI212)</f>
        <v>0</v>
      </c>
      <c r="AJ214" s="735"/>
      <c r="AK214" s="731">
        <f>SUM(AK211:AK212)</f>
        <v>0</v>
      </c>
      <c r="AL214" s="735"/>
      <c r="AM214" s="731">
        <f>SUM(AM211:AM212)</f>
        <v>0</v>
      </c>
      <c r="AN214" s="735"/>
      <c r="AO214" s="731">
        <f>SUM(AO211:AO212)</f>
        <v>0</v>
      </c>
      <c r="AP214" s="735"/>
      <c r="AQ214" s="731">
        <f>SUM(AQ211:AQ212)</f>
        <v>0</v>
      </c>
      <c r="AR214" s="735"/>
      <c r="AS214" s="731">
        <f>SUM(AS211:AS212)</f>
        <v>0</v>
      </c>
      <c r="AT214" s="286">
        <f>SUM(AT211:AT212)</f>
        <v>0</v>
      </c>
      <c r="AU214" s="735"/>
      <c r="AV214" s="731">
        <f>SUM(AV211:AV212)</f>
        <v>0</v>
      </c>
      <c r="AW214" s="735"/>
      <c r="AX214" s="731">
        <f>SUM(AX211:AX212)</f>
        <v>0</v>
      </c>
      <c r="AY214" s="735"/>
      <c r="AZ214" s="731">
        <f>SUM(AZ211:AZ212)</f>
        <v>0</v>
      </c>
      <c r="BA214" s="735"/>
      <c r="BB214" s="731">
        <f>SUM(BB211:BB212)</f>
        <v>0</v>
      </c>
      <c r="BC214" s="735"/>
      <c r="BD214" s="731">
        <f>SUM(BD211:BD212)</f>
        <v>0</v>
      </c>
      <c r="BE214" s="286">
        <f>SUM(BE211:BE212)</f>
        <v>0</v>
      </c>
      <c r="BF214" s="898">
        <f>O214+Z214+AK214+AV214</f>
        <v>0</v>
      </c>
      <c r="BG214" s="898">
        <f>Q214+AB214+AM214+AX214</f>
        <v>0</v>
      </c>
      <c r="BH214" s="898">
        <f>S214+AD214+AO214+AZ214</f>
        <v>0</v>
      </c>
      <c r="BI214" s="898">
        <f>U214+AF214+AQ214+BB214</f>
        <v>0</v>
      </c>
      <c r="BJ214" s="898">
        <f>W214+AH214+AS214+BD214</f>
        <v>0</v>
      </c>
      <c r="BK214" s="922">
        <f>X214+AI214+AT214+BE214</f>
        <v>0</v>
      </c>
    </row>
    <row r="215" spans="1:63" s="55" customFormat="1" ht="6.75" customHeight="1">
      <c r="A215" s="140"/>
      <c r="B215" s="140"/>
      <c r="C215" s="1078"/>
      <c r="D215" s="955"/>
      <c r="E215" s="986"/>
      <c r="F215" s="986"/>
      <c r="G215" s="986"/>
      <c r="H215" s="986"/>
      <c r="I215" s="986"/>
      <c r="J215" s="1004"/>
      <c r="K215" s="1004"/>
      <c r="L215" s="1004"/>
      <c r="M215" s="1005"/>
      <c r="N215" s="163"/>
      <c r="O215" s="67"/>
      <c r="P215" s="189"/>
      <c r="Q215" s="67"/>
      <c r="R215" s="189"/>
      <c r="S215" s="67"/>
      <c r="T215" s="189"/>
      <c r="U215" s="67"/>
      <c r="V215" s="189"/>
      <c r="W215" s="67"/>
      <c r="X215" s="62"/>
      <c r="Y215" s="163"/>
      <c r="Z215" s="67"/>
      <c r="AA215" s="189"/>
      <c r="AB215" s="67"/>
      <c r="AC215" s="189"/>
      <c r="AD215" s="67"/>
      <c r="AE215" s="189"/>
      <c r="AF215" s="67"/>
      <c r="AG215" s="189"/>
      <c r="AH215" s="67"/>
      <c r="AI215" s="62"/>
      <c r="AJ215" s="163"/>
      <c r="AK215" s="67"/>
      <c r="AL215" s="189"/>
      <c r="AM215" s="67"/>
      <c r="AN215" s="189"/>
      <c r="AO215" s="67"/>
      <c r="AP215" s="189"/>
      <c r="AQ215" s="67"/>
      <c r="AR215" s="189"/>
      <c r="AS215" s="67"/>
      <c r="AT215" s="62"/>
      <c r="AU215" s="163"/>
      <c r="AV215" s="67"/>
      <c r="AW215" s="189"/>
      <c r="AX215" s="67"/>
      <c r="AY215" s="189"/>
      <c r="AZ215" s="67"/>
      <c r="BA215" s="189"/>
      <c r="BB215" s="67"/>
      <c r="BC215" s="189"/>
      <c r="BD215" s="67"/>
      <c r="BE215" s="62"/>
      <c r="BF215" s="57"/>
      <c r="BG215" s="57"/>
      <c r="BH215" s="57"/>
      <c r="BI215" s="57"/>
      <c r="BJ215" s="57"/>
      <c r="BK215" s="827"/>
    </row>
    <row r="216" spans="1:63" s="55" customFormat="1" ht="30.75" customHeight="1">
      <c r="A216" s="141">
        <v>1900</v>
      </c>
      <c r="B216" s="140"/>
      <c r="C216" s="985"/>
      <c r="D216" s="986"/>
      <c r="E216" s="986"/>
      <c r="F216" s="986"/>
      <c r="G216" s="986"/>
      <c r="H216" s="986"/>
      <c r="I216" s="986"/>
      <c r="J216" s="986"/>
      <c r="K216" s="986"/>
      <c r="L216" s="420" t="s">
        <v>610</v>
      </c>
      <c r="M216" s="159"/>
      <c r="N216" s="163"/>
      <c r="O216" s="67"/>
      <c r="P216" s="189"/>
      <c r="Q216" s="67"/>
      <c r="R216" s="189"/>
      <c r="S216" s="67"/>
      <c r="T216" s="189"/>
      <c r="U216" s="67"/>
      <c r="V216" s="189"/>
      <c r="W216" s="67"/>
      <c r="X216" s="62"/>
      <c r="Y216" s="163"/>
      <c r="Z216" s="67"/>
      <c r="AA216" s="189"/>
      <c r="AB216" s="67"/>
      <c r="AC216" s="189"/>
      <c r="AD216" s="67"/>
      <c r="AE216" s="189"/>
      <c r="AF216" s="67"/>
      <c r="AG216" s="189"/>
      <c r="AH216" s="67"/>
      <c r="AI216" s="62"/>
      <c r="AJ216" s="163"/>
      <c r="AK216" s="67"/>
      <c r="AL216" s="189"/>
      <c r="AM216" s="67"/>
      <c r="AN216" s="189"/>
      <c r="AO216" s="67"/>
      <c r="AP216" s="189"/>
      <c r="AQ216" s="67"/>
      <c r="AR216" s="189"/>
      <c r="AS216" s="67"/>
      <c r="AT216" s="62"/>
      <c r="AU216" s="163"/>
      <c r="AV216" s="67"/>
      <c r="AW216" s="189"/>
      <c r="AX216" s="67"/>
      <c r="AY216" s="189"/>
      <c r="AZ216" s="67"/>
      <c r="BA216" s="189"/>
      <c r="BB216" s="67"/>
      <c r="BC216" s="189"/>
      <c r="BD216" s="67"/>
      <c r="BE216" s="62"/>
      <c r="BF216" s="57"/>
      <c r="BG216" s="57"/>
      <c r="BH216" s="57"/>
      <c r="BI216" s="57"/>
      <c r="BJ216" s="57"/>
      <c r="BK216" s="827"/>
    </row>
    <row r="217" spans="1:63" s="55" customFormat="1" ht="15" customHeight="1">
      <c r="A217" s="140"/>
      <c r="B217" s="140"/>
      <c r="C217" s="985"/>
      <c r="D217" s="986"/>
      <c r="E217" s="986"/>
      <c r="F217" s="986"/>
      <c r="G217" s="986"/>
      <c r="H217" s="986"/>
      <c r="I217" s="986"/>
      <c r="J217" s="986"/>
      <c r="K217" s="986"/>
      <c r="L217" s="419">
        <f>VLOOKUP(E211,Leave_Benefits,3,0)</f>
        <v>0</v>
      </c>
      <c r="M217" s="159"/>
      <c r="N217" s="952">
        <f>O211*L217</f>
        <v>0</v>
      </c>
      <c r="O217" s="953"/>
      <c r="P217" s="952">
        <f>Q211*L217</f>
        <v>0</v>
      </c>
      <c r="Q217" s="953"/>
      <c r="R217" s="952">
        <f>S211*L217</f>
        <v>0</v>
      </c>
      <c r="S217" s="953"/>
      <c r="T217" s="952">
        <f>U211*L217</f>
        <v>0</v>
      </c>
      <c r="U217" s="953"/>
      <c r="V217" s="952">
        <f>W211*L217</f>
        <v>0</v>
      </c>
      <c r="W217" s="953"/>
      <c r="X217" s="111">
        <f>N217+P217+R217+T217+V217</f>
        <v>0</v>
      </c>
      <c r="Y217" s="1136">
        <f>Z211*L217</f>
        <v>0</v>
      </c>
      <c r="Z217" s="1137"/>
      <c r="AA217" s="1136">
        <f>AB211*L217</f>
        <v>0</v>
      </c>
      <c r="AB217" s="1137"/>
      <c r="AC217" s="1136">
        <f>AD211*L217</f>
        <v>0</v>
      </c>
      <c r="AD217" s="1137"/>
      <c r="AE217" s="1136">
        <f>AF211*L217</f>
        <v>0</v>
      </c>
      <c r="AF217" s="1137"/>
      <c r="AG217" s="1136">
        <f>AH211*L217</f>
        <v>0</v>
      </c>
      <c r="AH217" s="1137"/>
      <c r="AI217" s="715">
        <f>Y217+AA217+AC217+AE217+AG217</f>
        <v>0</v>
      </c>
      <c r="AJ217" s="1174">
        <f>AK211*L217</f>
        <v>0</v>
      </c>
      <c r="AK217" s="1175"/>
      <c r="AL217" s="1174">
        <f>AM211*L217</f>
        <v>0</v>
      </c>
      <c r="AM217" s="1175"/>
      <c r="AN217" s="1174">
        <f>AO211*L217</f>
        <v>0</v>
      </c>
      <c r="AO217" s="1175"/>
      <c r="AP217" s="1174">
        <f>AQ211*L217</f>
        <v>0</v>
      </c>
      <c r="AQ217" s="1175"/>
      <c r="AR217" s="1174">
        <f>AS211*L217</f>
        <v>0</v>
      </c>
      <c r="AS217" s="1175"/>
      <c r="AT217" s="907">
        <f>AJ217+AL217+AN217+AP217+AR217</f>
        <v>0</v>
      </c>
      <c r="AU217" s="1124">
        <f>AV211*L217</f>
        <v>0</v>
      </c>
      <c r="AV217" s="1125"/>
      <c r="AW217" s="1124">
        <f>AX211*L217</f>
        <v>0</v>
      </c>
      <c r="AX217" s="1125"/>
      <c r="AY217" s="1124">
        <f>AZ211*L217</f>
        <v>0</v>
      </c>
      <c r="AZ217" s="1125"/>
      <c r="BA217" s="1124">
        <f>BB211*L217</f>
        <v>0</v>
      </c>
      <c r="BB217" s="1125"/>
      <c r="BC217" s="1124">
        <f>BD211*L217</f>
        <v>0</v>
      </c>
      <c r="BD217" s="1125"/>
      <c r="BE217" s="934">
        <f>AU217+AW217+AY217+BA217+BC217</f>
        <v>0</v>
      </c>
      <c r="BF217" s="764">
        <f>N217+Y217+AJ217+AU217</f>
        <v>0</v>
      </c>
      <c r="BG217" s="764">
        <f>P217+AA217+AL217+AW217</f>
        <v>0</v>
      </c>
      <c r="BH217" s="764">
        <f>R217+AC217+AN217+AY217</f>
        <v>0</v>
      </c>
      <c r="BI217" s="764">
        <f>T217+AE217+AP217+BA217</f>
        <v>0</v>
      </c>
      <c r="BJ217" s="764">
        <f>V217+AG217+AR217+BC217</f>
        <v>0</v>
      </c>
      <c r="BK217" s="81">
        <f>X217+AI217+AT217+BE217</f>
        <v>0</v>
      </c>
    </row>
    <row r="218" spans="1:63" s="55" customFormat="1" ht="15" customHeight="1">
      <c r="A218" s="140"/>
      <c r="B218" s="140"/>
      <c r="C218" s="985"/>
      <c r="D218" s="986"/>
      <c r="E218" s="986"/>
      <c r="F218" s="986"/>
      <c r="G218" s="986"/>
      <c r="H218" s="986"/>
      <c r="I218" s="986"/>
      <c r="J218" s="986"/>
      <c r="K218" s="986"/>
      <c r="L218" s="419">
        <f>VLOOKUP(E212,Leave_Benefits,3,0)</f>
        <v>0</v>
      </c>
      <c r="M218" s="159"/>
      <c r="N218" s="952">
        <f>O212*L218</f>
        <v>0</v>
      </c>
      <c r="O218" s="953"/>
      <c r="P218" s="952">
        <f>Q212*L218</f>
        <v>0</v>
      </c>
      <c r="Q218" s="953"/>
      <c r="R218" s="952">
        <f>S212*L218</f>
        <v>0</v>
      </c>
      <c r="S218" s="953"/>
      <c r="T218" s="952">
        <f>U212*L218</f>
        <v>0</v>
      </c>
      <c r="U218" s="953"/>
      <c r="V218" s="952">
        <f>W212*L218</f>
        <v>0</v>
      </c>
      <c r="W218" s="953"/>
      <c r="X218" s="111">
        <f>N218+P218+R218+T218+V218</f>
        <v>0</v>
      </c>
      <c r="Y218" s="1136">
        <f>Z212*L218</f>
        <v>0</v>
      </c>
      <c r="Z218" s="1137"/>
      <c r="AA218" s="1136">
        <f>AB212*L218</f>
        <v>0</v>
      </c>
      <c r="AB218" s="1137"/>
      <c r="AC218" s="1136">
        <f>AD212*L218</f>
        <v>0</v>
      </c>
      <c r="AD218" s="1137"/>
      <c r="AE218" s="1136">
        <f>AF212*L218</f>
        <v>0</v>
      </c>
      <c r="AF218" s="1137"/>
      <c r="AG218" s="1136">
        <f>AH212*L218</f>
        <v>0</v>
      </c>
      <c r="AH218" s="1137"/>
      <c r="AI218" s="715">
        <f>Y218+AA218+AC218+AE218+AG218</f>
        <v>0</v>
      </c>
      <c r="AJ218" s="1174">
        <f>AK212*L218</f>
        <v>0</v>
      </c>
      <c r="AK218" s="1175"/>
      <c r="AL218" s="1174">
        <f>AM212*L218</f>
        <v>0</v>
      </c>
      <c r="AM218" s="1175"/>
      <c r="AN218" s="1174">
        <f>AO212*L218</f>
        <v>0</v>
      </c>
      <c r="AO218" s="1175"/>
      <c r="AP218" s="1174">
        <f>AQ212*L218</f>
        <v>0</v>
      </c>
      <c r="AQ218" s="1175"/>
      <c r="AR218" s="1174">
        <f>AS212*L218</f>
        <v>0</v>
      </c>
      <c r="AS218" s="1175"/>
      <c r="AT218" s="907">
        <f>AJ218+AL218+AN218+AP218+AR218</f>
        <v>0</v>
      </c>
      <c r="AU218" s="1124">
        <f>AV212*L218</f>
        <v>0</v>
      </c>
      <c r="AV218" s="1125"/>
      <c r="AW218" s="1124">
        <f>AX212*L218</f>
        <v>0</v>
      </c>
      <c r="AX218" s="1125"/>
      <c r="AY218" s="1124">
        <f>AZ212*L218</f>
        <v>0</v>
      </c>
      <c r="AZ218" s="1125"/>
      <c r="BA218" s="1124">
        <f>BB212*L218</f>
        <v>0</v>
      </c>
      <c r="BB218" s="1125"/>
      <c r="BC218" s="1124">
        <f>BD212*L218</f>
        <v>0</v>
      </c>
      <c r="BD218" s="1125"/>
      <c r="BE218" s="934">
        <f>AU218+AW218+AY218+BA218+BC218</f>
        <v>0</v>
      </c>
      <c r="BF218" s="764">
        <f>N218+Y218+AJ218+AU218</f>
        <v>0</v>
      </c>
      <c r="BG218" s="764">
        <f>P218+AA218+AL218+AW218</f>
        <v>0</v>
      </c>
      <c r="BH218" s="764">
        <f>R218+AC218+AN218+AY218</f>
        <v>0</v>
      </c>
      <c r="BI218" s="764">
        <f>T218+AE218+AP218+BA218</f>
        <v>0</v>
      </c>
      <c r="BJ218" s="764">
        <f>V218+AG218+AR218+BC218</f>
        <v>0</v>
      </c>
      <c r="BK218" s="81">
        <f>X218+AI218+AT218+BE218</f>
        <v>0</v>
      </c>
    </row>
    <row r="219" spans="1:63" s="55" customFormat="1" ht="15" customHeight="1">
      <c r="A219" s="140"/>
      <c r="B219" s="140"/>
      <c r="C219" s="1007"/>
      <c r="D219" s="1008"/>
      <c r="E219" s="1008"/>
      <c r="F219" s="1008"/>
      <c r="G219" s="1008"/>
      <c r="H219" s="1008"/>
      <c r="I219" s="964"/>
      <c r="J219" s="1009" t="s">
        <v>611</v>
      </c>
      <c r="K219" s="1010"/>
      <c r="L219" s="1010"/>
      <c r="M219" s="1010"/>
      <c r="N219" s="960">
        <f>SUM(N217:N218)</f>
        <v>0</v>
      </c>
      <c r="O219" s="1103"/>
      <c r="P219" s="960">
        <f>SUM(P217:P218)</f>
        <v>0</v>
      </c>
      <c r="Q219" s="1103"/>
      <c r="R219" s="960">
        <f>SUM(R217:R218)</f>
        <v>0</v>
      </c>
      <c r="S219" s="1103"/>
      <c r="T219" s="960">
        <f>SUM(T217:T218)</f>
        <v>0</v>
      </c>
      <c r="U219" s="1103"/>
      <c r="V219" s="960">
        <f>SUM(V217:V218)</f>
        <v>0</v>
      </c>
      <c r="W219" s="1103"/>
      <c r="X219" s="286">
        <f>SUM(X217:X218)</f>
        <v>0</v>
      </c>
      <c r="Y219" s="960">
        <f>SUM(Y217:Y218)</f>
        <v>0</v>
      </c>
      <c r="Z219" s="1103"/>
      <c r="AA219" s="960">
        <f>SUM(AA217:AA218)</f>
        <v>0</v>
      </c>
      <c r="AB219" s="1103"/>
      <c r="AC219" s="960">
        <f>SUM(AC217:AC218)</f>
        <v>0</v>
      </c>
      <c r="AD219" s="1103"/>
      <c r="AE219" s="960">
        <f>SUM(AE217:AE218)</f>
        <v>0</v>
      </c>
      <c r="AF219" s="1103"/>
      <c r="AG219" s="960">
        <f>SUM(AG217:AG218)</f>
        <v>0</v>
      </c>
      <c r="AH219" s="1103"/>
      <c r="AI219" s="286">
        <f>SUM(AI217:AI218)</f>
        <v>0</v>
      </c>
      <c r="AJ219" s="960">
        <f>SUM(AJ217:AJ218)</f>
        <v>0</v>
      </c>
      <c r="AK219" s="1103"/>
      <c r="AL219" s="960">
        <f>SUM(AL217:AL218)</f>
        <v>0</v>
      </c>
      <c r="AM219" s="1103"/>
      <c r="AN219" s="960">
        <f>SUM(AN217:AN218)</f>
        <v>0</v>
      </c>
      <c r="AO219" s="1103"/>
      <c r="AP219" s="960">
        <f>SUM(AP217:AP218)</f>
        <v>0</v>
      </c>
      <c r="AQ219" s="1103"/>
      <c r="AR219" s="960">
        <f>SUM(AR217:AR218)</f>
        <v>0</v>
      </c>
      <c r="AS219" s="1103"/>
      <c r="AT219" s="286">
        <f>SUM(AT217:AT218)</f>
        <v>0</v>
      </c>
      <c r="AU219" s="960">
        <f>SUM(AU217:AU218)</f>
        <v>0</v>
      </c>
      <c r="AV219" s="1103"/>
      <c r="AW219" s="960">
        <f>SUM(AW217:AW218)</f>
        <v>0</v>
      </c>
      <c r="AX219" s="1103"/>
      <c r="AY219" s="960">
        <f>SUM(AY217:AY218)</f>
        <v>0</v>
      </c>
      <c r="AZ219" s="1103"/>
      <c r="BA219" s="960">
        <f>SUM(BA217:BA218)</f>
        <v>0</v>
      </c>
      <c r="BB219" s="1103"/>
      <c r="BC219" s="960">
        <f>SUM(BC217:BC218)</f>
        <v>0</v>
      </c>
      <c r="BD219" s="1103"/>
      <c r="BE219" s="286">
        <f>SUM(BE217:BE218)</f>
        <v>0</v>
      </c>
      <c r="BF219" s="938">
        <f>N219+Y219+AJ219+AU219</f>
        <v>0</v>
      </c>
      <c r="BG219" s="898">
        <f>P219+AA219+AL219+AW219</f>
        <v>0</v>
      </c>
      <c r="BH219" s="898">
        <f>R219+AC219+AN219+AY219</f>
        <v>0</v>
      </c>
      <c r="BI219" s="898">
        <f>T219+AE219+AP219+BA219</f>
        <v>0</v>
      </c>
      <c r="BJ219" s="898">
        <f>V219+AG219+AR219+BC219</f>
        <v>0</v>
      </c>
      <c r="BK219" s="922">
        <f>X219+AI219+AT219+BE219</f>
        <v>0</v>
      </c>
    </row>
    <row r="220" spans="1:63" s="55" customFormat="1" ht="15" customHeight="1">
      <c r="A220" s="140"/>
      <c r="B220" s="140"/>
      <c r="C220" s="71"/>
      <c r="D220" s="987" t="s">
        <v>43</v>
      </c>
      <c r="E220" s="988"/>
      <c r="F220" s="988"/>
      <c r="G220" s="988"/>
      <c r="H220" s="988"/>
      <c r="I220" s="988"/>
      <c r="J220" s="989"/>
      <c r="K220" s="989"/>
      <c r="L220" s="989"/>
      <c r="M220" s="989"/>
      <c r="N220" s="958">
        <f>SUM(O214+N219)</f>
        <v>0</v>
      </c>
      <c r="O220" s="968"/>
      <c r="P220" s="958">
        <f>SUM(Q214+P219)</f>
        <v>0</v>
      </c>
      <c r="Q220" s="968"/>
      <c r="R220" s="958">
        <f>SUM(S214+R219)</f>
        <v>0</v>
      </c>
      <c r="S220" s="968"/>
      <c r="T220" s="958">
        <f>SUM(U214+T219)</f>
        <v>0</v>
      </c>
      <c r="U220" s="968"/>
      <c r="V220" s="958">
        <f>SUM(W214+V219)</f>
        <v>0</v>
      </c>
      <c r="W220" s="968"/>
      <c r="X220" s="176">
        <f>SUM(X214+X219)</f>
        <v>0</v>
      </c>
      <c r="Y220" s="958">
        <f>SUM(Z214+Y219)</f>
        <v>0</v>
      </c>
      <c r="Z220" s="968"/>
      <c r="AA220" s="958">
        <f>SUM(AB214+AA219)</f>
        <v>0</v>
      </c>
      <c r="AB220" s="968"/>
      <c r="AC220" s="958">
        <f>SUM(AD214+AC219)</f>
        <v>0</v>
      </c>
      <c r="AD220" s="968"/>
      <c r="AE220" s="958">
        <f>SUM(AF214+AE219)</f>
        <v>0</v>
      </c>
      <c r="AF220" s="968"/>
      <c r="AG220" s="958">
        <f>SUM(AH214+AG219)</f>
        <v>0</v>
      </c>
      <c r="AH220" s="968"/>
      <c r="AI220" s="176">
        <f>SUM(AI214+AI219)</f>
        <v>0</v>
      </c>
      <c r="AJ220" s="958">
        <f>SUM(AK214+AJ219)</f>
        <v>0</v>
      </c>
      <c r="AK220" s="968"/>
      <c r="AL220" s="958">
        <f>SUM(AM214+AL219)</f>
        <v>0</v>
      </c>
      <c r="AM220" s="968"/>
      <c r="AN220" s="958">
        <f>SUM(AO214+AN219)</f>
        <v>0</v>
      </c>
      <c r="AO220" s="968"/>
      <c r="AP220" s="958">
        <f>SUM(AQ214+AP219)</f>
        <v>0</v>
      </c>
      <c r="AQ220" s="968"/>
      <c r="AR220" s="958">
        <f>SUM(AS214+AR219)</f>
        <v>0</v>
      </c>
      <c r="AS220" s="968"/>
      <c r="AT220" s="176">
        <f>SUM(AT214+AT219)</f>
        <v>0</v>
      </c>
      <c r="AU220" s="958">
        <f>SUM(AV214+AU219)</f>
        <v>0</v>
      </c>
      <c r="AV220" s="968"/>
      <c r="AW220" s="958">
        <f>SUM(AX214+AW219)</f>
        <v>0</v>
      </c>
      <c r="AX220" s="968"/>
      <c r="AY220" s="958">
        <f>SUM(AZ214+AY219)</f>
        <v>0</v>
      </c>
      <c r="AZ220" s="968"/>
      <c r="BA220" s="958">
        <f>SUM(BB214+BA219)</f>
        <v>0</v>
      </c>
      <c r="BB220" s="968"/>
      <c r="BC220" s="958">
        <f>SUM(BD214+BC219)</f>
        <v>0</v>
      </c>
      <c r="BD220" s="968"/>
      <c r="BE220" s="176">
        <f>SUM(BE214+BE219)</f>
        <v>0</v>
      </c>
      <c r="BF220" s="943">
        <f>N220+Y220+AJ220+AU220</f>
        <v>0</v>
      </c>
      <c r="BG220" s="842">
        <f>P220+AA220+AL220+AW220</f>
        <v>0</v>
      </c>
      <c r="BH220" s="842">
        <f>R220+AC220+AN220+AY220</f>
        <v>0</v>
      </c>
      <c r="BI220" s="842">
        <f>T220+AE220+AP220+BA220</f>
        <v>0</v>
      </c>
      <c r="BJ220" s="842">
        <f>V220+AG220+AR220+BC220</f>
        <v>0</v>
      </c>
      <c r="BK220" s="843">
        <f>X220+AI220+AT220+BE220</f>
        <v>0</v>
      </c>
    </row>
    <row r="221" spans="1:63" ht="15" customHeight="1">
      <c r="A221" s="25">
        <v>3014</v>
      </c>
      <c r="B221" s="25"/>
      <c r="C221" s="973" t="s">
        <v>0</v>
      </c>
      <c r="D221" s="974"/>
      <c r="E221" s="974"/>
      <c r="F221" s="974"/>
      <c r="G221" s="974"/>
      <c r="H221" s="974"/>
      <c r="I221" s="974"/>
      <c r="J221" s="974"/>
      <c r="K221" s="974"/>
      <c r="L221" s="974"/>
      <c r="M221" s="1028"/>
      <c r="N221" s="59"/>
      <c r="O221" s="115"/>
      <c r="P221" s="56"/>
      <c r="Q221" s="115"/>
      <c r="R221" s="56"/>
      <c r="S221" s="115"/>
      <c r="T221" s="56"/>
      <c r="U221" s="115"/>
      <c r="V221" s="56"/>
      <c r="W221" s="115"/>
      <c r="X221" s="116"/>
      <c r="Y221" s="59"/>
      <c r="Z221" s="115"/>
      <c r="AA221" s="56"/>
      <c r="AB221" s="115"/>
      <c r="AC221" s="56"/>
      <c r="AD221" s="115"/>
      <c r="AE221" s="56"/>
      <c r="AF221" s="115"/>
      <c r="AG221" s="56"/>
      <c r="AH221" s="115"/>
      <c r="AI221" s="116"/>
      <c r="AJ221" s="59"/>
      <c r="AK221" s="115"/>
      <c r="AL221" s="56"/>
      <c r="AM221" s="115"/>
      <c r="AN221" s="56"/>
      <c r="AO221" s="115"/>
      <c r="AP221" s="56"/>
      <c r="AQ221" s="115"/>
      <c r="AR221" s="56"/>
      <c r="AS221" s="115"/>
      <c r="AT221" s="116"/>
      <c r="AU221" s="59"/>
      <c r="AV221" s="115"/>
      <c r="AW221" s="56"/>
      <c r="AX221" s="115"/>
      <c r="AY221" s="56"/>
      <c r="AZ221" s="115"/>
      <c r="BA221" s="56"/>
      <c r="BB221" s="115"/>
      <c r="BC221" s="56"/>
      <c r="BD221" s="115"/>
      <c r="BE221" s="116"/>
      <c r="BF221" s="825"/>
      <c r="BG221" s="825"/>
      <c r="BH221" s="825"/>
      <c r="BI221" s="825"/>
      <c r="BJ221" s="825"/>
      <c r="BK221" s="826"/>
    </row>
    <row r="222" spans="1:63" ht="15" customHeight="1">
      <c r="C222" s="82" t="s">
        <v>1</v>
      </c>
      <c r="D222" s="977"/>
      <c r="E222" s="976"/>
      <c r="F222" s="976"/>
      <c r="G222" s="976"/>
      <c r="H222" s="976"/>
      <c r="I222" s="976"/>
      <c r="J222" s="976"/>
      <c r="K222" s="976"/>
      <c r="L222" s="976"/>
      <c r="M222" s="1002"/>
      <c r="N222" s="952">
        <v>0</v>
      </c>
      <c r="O222" s="953"/>
      <c r="P222" s="952">
        <v>0</v>
      </c>
      <c r="Q222" s="953"/>
      <c r="R222" s="952">
        <v>0</v>
      </c>
      <c r="S222" s="953"/>
      <c r="T222" s="952">
        <v>0</v>
      </c>
      <c r="U222" s="953"/>
      <c r="V222" s="952">
        <v>0</v>
      </c>
      <c r="W222" s="953"/>
      <c r="X222" s="111">
        <f>SUM(N222+P222+R222+T222+V222)</f>
        <v>0</v>
      </c>
      <c r="Y222" s="1136">
        <v>0</v>
      </c>
      <c r="Z222" s="1137"/>
      <c r="AA222" s="1136">
        <v>0</v>
      </c>
      <c r="AB222" s="1137"/>
      <c r="AC222" s="1136">
        <v>0</v>
      </c>
      <c r="AD222" s="1137"/>
      <c r="AE222" s="1136">
        <v>0</v>
      </c>
      <c r="AF222" s="1137"/>
      <c r="AG222" s="1136">
        <v>0</v>
      </c>
      <c r="AH222" s="1137"/>
      <c r="AI222" s="715">
        <f>SUM(Y222+AA222+AC222+AE222+AG222)</f>
        <v>0</v>
      </c>
      <c r="AJ222" s="1174">
        <v>0</v>
      </c>
      <c r="AK222" s="1175"/>
      <c r="AL222" s="1174">
        <v>0</v>
      </c>
      <c r="AM222" s="1175"/>
      <c r="AN222" s="1174">
        <v>0</v>
      </c>
      <c r="AO222" s="1175"/>
      <c r="AP222" s="1174">
        <v>0</v>
      </c>
      <c r="AQ222" s="1175"/>
      <c r="AR222" s="1174">
        <v>0</v>
      </c>
      <c r="AS222" s="1175"/>
      <c r="AT222" s="907">
        <f>SUM(AJ222+AL222+AN222+AP222+AR222)</f>
        <v>0</v>
      </c>
      <c r="AU222" s="1124">
        <v>0</v>
      </c>
      <c r="AV222" s="1125"/>
      <c r="AW222" s="1124">
        <v>0</v>
      </c>
      <c r="AX222" s="1125"/>
      <c r="AY222" s="1124">
        <v>0</v>
      </c>
      <c r="AZ222" s="1125"/>
      <c r="BA222" s="1124">
        <v>0</v>
      </c>
      <c r="BB222" s="1125"/>
      <c r="BC222" s="1124">
        <v>0</v>
      </c>
      <c r="BD222" s="1125"/>
      <c r="BE222" s="934">
        <f>SUM(AU222+AW222+AY222+BA222+BC222)</f>
        <v>0</v>
      </c>
      <c r="BF222" s="823">
        <f t="shared" ref="BF222:BF227" si="315">N222+Y222+AJ222+AU222</f>
        <v>0</v>
      </c>
      <c r="BG222" s="823">
        <f t="shared" ref="BG222:BG227" si="316">P222+AA222+AL222+AW222</f>
        <v>0</v>
      </c>
      <c r="BH222" s="823">
        <f t="shared" ref="BH222:BH227" si="317">R222+AC222+AN222+AY222</f>
        <v>0</v>
      </c>
      <c r="BI222" s="823">
        <f t="shared" ref="BI222:BI227" si="318">T222+AE222+AP222+BA222</f>
        <v>0</v>
      </c>
      <c r="BJ222" s="823">
        <f t="shared" ref="BJ222:BJ227" si="319">V222+AG222+AR222+BC222</f>
        <v>0</v>
      </c>
      <c r="BK222" s="824">
        <f t="shared" ref="BK222:BK227" si="320">X222+AI222+AT222+BE222</f>
        <v>0</v>
      </c>
    </row>
    <row r="223" spans="1:63" ht="15" customHeight="1">
      <c r="C223" s="82" t="s">
        <v>2</v>
      </c>
      <c r="D223" s="977"/>
      <c r="E223" s="976"/>
      <c r="F223" s="976"/>
      <c r="G223" s="976"/>
      <c r="H223" s="976"/>
      <c r="I223" s="976"/>
      <c r="J223" s="976"/>
      <c r="K223" s="976"/>
      <c r="L223" s="976"/>
      <c r="M223" s="1002"/>
      <c r="N223" s="952">
        <v>0</v>
      </c>
      <c r="O223" s="953"/>
      <c r="P223" s="952">
        <v>0</v>
      </c>
      <c r="Q223" s="953"/>
      <c r="R223" s="952">
        <v>0</v>
      </c>
      <c r="S223" s="953"/>
      <c r="T223" s="952">
        <v>0</v>
      </c>
      <c r="U223" s="953"/>
      <c r="V223" s="952">
        <v>0</v>
      </c>
      <c r="W223" s="953"/>
      <c r="X223" s="111">
        <f>SUM(N223+P223+R223+T223+V223)</f>
        <v>0</v>
      </c>
      <c r="Y223" s="1136">
        <v>0</v>
      </c>
      <c r="Z223" s="1137"/>
      <c r="AA223" s="1136">
        <v>0</v>
      </c>
      <c r="AB223" s="1137"/>
      <c r="AC223" s="1136">
        <v>0</v>
      </c>
      <c r="AD223" s="1137"/>
      <c r="AE223" s="1136">
        <v>0</v>
      </c>
      <c r="AF223" s="1137"/>
      <c r="AG223" s="1136">
        <v>0</v>
      </c>
      <c r="AH223" s="1137"/>
      <c r="AI223" s="715">
        <f>SUM(Y223+AA223+AC223+AE223+AG223)</f>
        <v>0</v>
      </c>
      <c r="AJ223" s="1174">
        <v>0</v>
      </c>
      <c r="AK223" s="1175"/>
      <c r="AL223" s="1174">
        <v>0</v>
      </c>
      <c r="AM223" s="1175"/>
      <c r="AN223" s="1174">
        <v>0</v>
      </c>
      <c r="AO223" s="1175"/>
      <c r="AP223" s="1174">
        <v>0</v>
      </c>
      <c r="AQ223" s="1175"/>
      <c r="AR223" s="1174">
        <v>0</v>
      </c>
      <c r="AS223" s="1175"/>
      <c r="AT223" s="907">
        <f>SUM(AJ223+AL223+AN223+AP223+AR223)</f>
        <v>0</v>
      </c>
      <c r="AU223" s="1124">
        <v>0</v>
      </c>
      <c r="AV223" s="1125"/>
      <c r="AW223" s="1124">
        <v>0</v>
      </c>
      <c r="AX223" s="1125"/>
      <c r="AY223" s="1124">
        <v>0</v>
      </c>
      <c r="AZ223" s="1125"/>
      <c r="BA223" s="1124">
        <v>0</v>
      </c>
      <c r="BB223" s="1125"/>
      <c r="BC223" s="1124">
        <v>0</v>
      </c>
      <c r="BD223" s="1125"/>
      <c r="BE223" s="934">
        <f>SUM(AU223+AW223+AY223+BA223+BC223)</f>
        <v>0</v>
      </c>
      <c r="BF223" s="823">
        <f t="shared" si="315"/>
        <v>0</v>
      </c>
      <c r="BG223" s="823">
        <f t="shared" si="316"/>
        <v>0</v>
      </c>
      <c r="BH223" s="823">
        <f t="shared" si="317"/>
        <v>0</v>
      </c>
      <c r="BI223" s="823">
        <f t="shared" si="318"/>
        <v>0</v>
      </c>
      <c r="BJ223" s="823">
        <f t="shared" si="319"/>
        <v>0</v>
      </c>
      <c r="BK223" s="824">
        <f t="shared" si="320"/>
        <v>0</v>
      </c>
    </row>
    <row r="224" spans="1:63" ht="15" customHeight="1">
      <c r="C224" s="82" t="s">
        <v>3</v>
      </c>
      <c r="D224" s="977"/>
      <c r="E224" s="976"/>
      <c r="F224" s="976"/>
      <c r="G224" s="976"/>
      <c r="H224" s="976"/>
      <c r="I224" s="976"/>
      <c r="J224" s="976"/>
      <c r="K224" s="976"/>
      <c r="L224" s="976"/>
      <c r="M224" s="1002"/>
      <c r="N224" s="952">
        <v>0</v>
      </c>
      <c r="O224" s="953"/>
      <c r="P224" s="952">
        <v>0</v>
      </c>
      <c r="Q224" s="953"/>
      <c r="R224" s="952">
        <v>0</v>
      </c>
      <c r="S224" s="953"/>
      <c r="T224" s="952">
        <v>0</v>
      </c>
      <c r="U224" s="953"/>
      <c r="V224" s="952">
        <v>0</v>
      </c>
      <c r="W224" s="953"/>
      <c r="X224" s="111">
        <f>SUM(N224+P224+R224+T224+V224)</f>
        <v>0</v>
      </c>
      <c r="Y224" s="1136">
        <v>0</v>
      </c>
      <c r="Z224" s="1137"/>
      <c r="AA224" s="1136">
        <v>0</v>
      </c>
      <c r="AB224" s="1137"/>
      <c r="AC224" s="1136">
        <v>0</v>
      </c>
      <c r="AD224" s="1137"/>
      <c r="AE224" s="1136">
        <v>0</v>
      </c>
      <c r="AF224" s="1137"/>
      <c r="AG224" s="1136">
        <v>0</v>
      </c>
      <c r="AH224" s="1137"/>
      <c r="AI224" s="715">
        <f>SUM(Y224+AA224+AC224+AE224+AG224)</f>
        <v>0</v>
      </c>
      <c r="AJ224" s="1174">
        <v>0</v>
      </c>
      <c r="AK224" s="1175"/>
      <c r="AL224" s="1174">
        <v>0</v>
      </c>
      <c r="AM224" s="1175"/>
      <c r="AN224" s="1174">
        <v>0</v>
      </c>
      <c r="AO224" s="1175"/>
      <c r="AP224" s="1174">
        <v>0</v>
      </c>
      <c r="AQ224" s="1175"/>
      <c r="AR224" s="1174">
        <v>0</v>
      </c>
      <c r="AS224" s="1175"/>
      <c r="AT224" s="907">
        <f>SUM(AJ224+AL224+AN224+AP224+AR224)</f>
        <v>0</v>
      </c>
      <c r="AU224" s="1124">
        <v>0</v>
      </c>
      <c r="AV224" s="1125"/>
      <c r="AW224" s="1124">
        <v>0</v>
      </c>
      <c r="AX224" s="1125"/>
      <c r="AY224" s="1124">
        <v>0</v>
      </c>
      <c r="AZ224" s="1125"/>
      <c r="BA224" s="1124">
        <v>0</v>
      </c>
      <c r="BB224" s="1125"/>
      <c r="BC224" s="1124">
        <v>0</v>
      </c>
      <c r="BD224" s="1125"/>
      <c r="BE224" s="934">
        <f>SUM(AU224+AW224+AY224+BA224+BC224)</f>
        <v>0</v>
      </c>
      <c r="BF224" s="823">
        <f t="shared" si="315"/>
        <v>0</v>
      </c>
      <c r="BG224" s="823">
        <f t="shared" si="316"/>
        <v>0</v>
      </c>
      <c r="BH224" s="823">
        <f t="shared" si="317"/>
        <v>0</v>
      </c>
      <c r="BI224" s="823">
        <f t="shared" si="318"/>
        <v>0</v>
      </c>
      <c r="BJ224" s="823">
        <f t="shared" si="319"/>
        <v>0</v>
      </c>
      <c r="BK224" s="824">
        <f t="shared" si="320"/>
        <v>0</v>
      </c>
    </row>
    <row r="225" spans="1:63" ht="15" customHeight="1">
      <c r="C225" s="82" t="s">
        <v>7</v>
      </c>
      <c r="D225" s="977"/>
      <c r="E225" s="978"/>
      <c r="F225" s="978"/>
      <c r="G225" s="978"/>
      <c r="H225" s="978"/>
      <c r="I225" s="978"/>
      <c r="J225" s="978"/>
      <c r="K225" s="978"/>
      <c r="L225" s="978"/>
      <c r="M225" s="1002"/>
      <c r="N225" s="952">
        <v>0</v>
      </c>
      <c r="O225" s="953"/>
      <c r="P225" s="952">
        <v>0</v>
      </c>
      <c r="Q225" s="953"/>
      <c r="R225" s="952">
        <v>0</v>
      </c>
      <c r="S225" s="953"/>
      <c r="T225" s="952">
        <v>0</v>
      </c>
      <c r="U225" s="953"/>
      <c r="V225" s="952">
        <v>0</v>
      </c>
      <c r="W225" s="953"/>
      <c r="X225" s="111">
        <f>SUM(N225+P225+R225+T225+V225)</f>
        <v>0</v>
      </c>
      <c r="Y225" s="1136">
        <v>0</v>
      </c>
      <c r="Z225" s="1137"/>
      <c r="AA225" s="1136">
        <v>0</v>
      </c>
      <c r="AB225" s="1137"/>
      <c r="AC225" s="1136">
        <v>0</v>
      </c>
      <c r="AD225" s="1137"/>
      <c r="AE225" s="1136">
        <v>0</v>
      </c>
      <c r="AF225" s="1137"/>
      <c r="AG225" s="1136">
        <v>0</v>
      </c>
      <c r="AH225" s="1137"/>
      <c r="AI225" s="715">
        <f>SUM(Y225+AA225+AC225+AE225+AG225)</f>
        <v>0</v>
      </c>
      <c r="AJ225" s="1174">
        <v>0</v>
      </c>
      <c r="AK225" s="1175"/>
      <c r="AL225" s="1174">
        <v>0</v>
      </c>
      <c r="AM225" s="1175"/>
      <c r="AN225" s="1174">
        <v>0</v>
      </c>
      <c r="AO225" s="1175"/>
      <c r="AP225" s="1174">
        <v>0</v>
      </c>
      <c r="AQ225" s="1175"/>
      <c r="AR225" s="1174">
        <v>0</v>
      </c>
      <c r="AS225" s="1175"/>
      <c r="AT225" s="907">
        <f>SUM(AJ225+AL225+AN225+AP225+AR225)</f>
        <v>0</v>
      </c>
      <c r="AU225" s="1124">
        <v>0</v>
      </c>
      <c r="AV225" s="1125"/>
      <c r="AW225" s="1124">
        <v>0</v>
      </c>
      <c r="AX225" s="1125"/>
      <c r="AY225" s="1124">
        <v>0</v>
      </c>
      <c r="AZ225" s="1125"/>
      <c r="BA225" s="1124">
        <v>0</v>
      </c>
      <c r="BB225" s="1125"/>
      <c r="BC225" s="1124">
        <v>0</v>
      </c>
      <c r="BD225" s="1125"/>
      <c r="BE225" s="934">
        <f>SUM(AU225+AW225+AY225+BA225+BC225)</f>
        <v>0</v>
      </c>
      <c r="BF225" s="823">
        <f t="shared" si="315"/>
        <v>0</v>
      </c>
      <c r="BG225" s="823">
        <f t="shared" si="316"/>
        <v>0</v>
      </c>
      <c r="BH225" s="823">
        <f t="shared" si="317"/>
        <v>0</v>
      </c>
      <c r="BI225" s="823">
        <f t="shared" si="318"/>
        <v>0</v>
      </c>
      <c r="BJ225" s="823">
        <f t="shared" si="319"/>
        <v>0</v>
      </c>
      <c r="BK225" s="824">
        <f t="shared" si="320"/>
        <v>0</v>
      </c>
    </row>
    <row r="226" spans="1:63" ht="15" customHeight="1">
      <c r="C226" s="82" t="s">
        <v>8</v>
      </c>
      <c r="D226" s="1014"/>
      <c r="E226" s="1024"/>
      <c r="F226" s="1024"/>
      <c r="G226" s="1024"/>
      <c r="H226" s="1024"/>
      <c r="I226" s="1024"/>
      <c r="J226" s="1024"/>
      <c r="K226" s="1024"/>
      <c r="L226" s="1024"/>
      <c r="M226" s="1025"/>
      <c r="N226" s="1157">
        <v>0</v>
      </c>
      <c r="O226" s="1005"/>
      <c r="P226" s="1157">
        <v>0</v>
      </c>
      <c r="Q226" s="1005"/>
      <c r="R226" s="1157">
        <v>0</v>
      </c>
      <c r="S226" s="1005"/>
      <c r="T226" s="1157">
        <v>0</v>
      </c>
      <c r="U226" s="1005"/>
      <c r="V226" s="1157">
        <v>0</v>
      </c>
      <c r="W226" s="1005"/>
      <c r="X226" s="111">
        <f>SUM(N226+P226+R226+T226+V226)</f>
        <v>0</v>
      </c>
      <c r="Y226" s="1155">
        <v>0</v>
      </c>
      <c r="Z226" s="1156"/>
      <c r="AA226" s="1155">
        <v>0</v>
      </c>
      <c r="AB226" s="1156"/>
      <c r="AC226" s="1155">
        <v>0</v>
      </c>
      <c r="AD226" s="1156"/>
      <c r="AE226" s="1155">
        <v>0</v>
      </c>
      <c r="AF226" s="1156"/>
      <c r="AG226" s="1155">
        <v>0</v>
      </c>
      <c r="AH226" s="1156"/>
      <c r="AI226" s="715">
        <f>SUM(Y226+AA226+AC226+AE226+AG226)</f>
        <v>0</v>
      </c>
      <c r="AJ226" s="1176">
        <v>0</v>
      </c>
      <c r="AK226" s="1177"/>
      <c r="AL226" s="1176">
        <v>0</v>
      </c>
      <c r="AM226" s="1177"/>
      <c r="AN226" s="1176">
        <v>0</v>
      </c>
      <c r="AO226" s="1177"/>
      <c r="AP226" s="1176">
        <v>0</v>
      </c>
      <c r="AQ226" s="1177"/>
      <c r="AR226" s="1176">
        <v>0</v>
      </c>
      <c r="AS226" s="1177"/>
      <c r="AT226" s="907">
        <f>SUM(AJ226+AL226+AN226+AP226+AR226)</f>
        <v>0</v>
      </c>
      <c r="AU226" s="1126">
        <v>0</v>
      </c>
      <c r="AV226" s="1127"/>
      <c r="AW226" s="1126">
        <v>0</v>
      </c>
      <c r="AX226" s="1127"/>
      <c r="AY226" s="1126">
        <v>0</v>
      </c>
      <c r="AZ226" s="1127"/>
      <c r="BA226" s="1126">
        <v>0</v>
      </c>
      <c r="BB226" s="1127"/>
      <c r="BC226" s="1126">
        <v>0</v>
      </c>
      <c r="BD226" s="1127"/>
      <c r="BE226" s="934">
        <f>SUM(AU226+AW226+AY226+BA226+BC226)</f>
        <v>0</v>
      </c>
      <c r="BF226" s="823">
        <f t="shared" si="315"/>
        <v>0</v>
      </c>
      <c r="BG226" s="823">
        <f t="shared" si="316"/>
        <v>0</v>
      </c>
      <c r="BH226" s="823">
        <f t="shared" si="317"/>
        <v>0</v>
      </c>
      <c r="BI226" s="823">
        <f t="shared" si="318"/>
        <v>0</v>
      </c>
      <c r="BJ226" s="823">
        <f t="shared" si="319"/>
        <v>0</v>
      </c>
      <c r="BK226" s="824">
        <f t="shared" si="320"/>
        <v>0</v>
      </c>
    </row>
    <row r="227" spans="1:63" ht="15" customHeight="1">
      <c r="C227" s="118"/>
      <c r="D227" s="119"/>
      <c r="E227" s="119"/>
      <c r="F227" s="119"/>
      <c r="G227" s="119"/>
      <c r="H227" s="119"/>
      <c r="I227" s="119"/>
      <c r="J227" s="119"/>
      <c r="K227" s="119"/>
      <c r="L227" s="119"/>
      <c r="M227" s="65" t="s">
        <v>213</v>
      </c>
      <c r="N227" s="958">
        <f>SUM(N222:N226)</f>
        <v>0</v>
      </c>
      <c r="O227" s="968"/>
      <c r="P227" s="958">
        <f>SUM(P222:P226)</f>
        <v>0</v>
      </c>
      <c r="Q227" s="968"/>
      <c r="R227" s="958">
        <f>SUM(R222:R226)</f>
        <v>0</v>
      </c>
      <c r="S227" s="968"/>
      <c r="T227" s="958">
        <f>SUM(T222:T226)</f>
        <v>0</v>
      </c>
      <c r="U227" s="968"/>
      <c r="V227" s="958">
        <f>SUM(V222:V226)</f>
        <v>0</v>
      </c>
      <c r="W227" s="968"/>
      <c r="X227" s="176">
        <f>SUM(X222:X226)</f>
        <v>0</v>
      </c>
      <c r="Y227" s="958">
        <f>SUM(Y222:Y226)</f>
        <v>0</v>
      </c>
      <c r="Z227" s="968"/>
      <c r="AA227" s="958">
        <f>SUM(AA222:AA226)</f>
        <v>0</v>
      </c>
      <c r="AB227" s="968"/>
      <c r="AC227" s="958">
        <f>SUM(AC222:AC226)</f>
        <v>0</v>
      </c>
      <c r="AD227" s="968"/>
      <c r="AE227" s="958">
        <f>SUM(AE222:AE226)</f>
        <v>0</v>
      </c>
      <c r="AF227" s="968"/>
      <c r="AG227" s="958">
        <f>SUM(AG222:AG226)</f>
        <v>0</v>
      </c>
      <c r="AH227" s="968"/>
      <c r="AI227" s="176">
        <f>SUM(AI222:AI226)</f>
        <v>0</v>
      </c>
      <c r="AJ227" s="958">
        <f>SUM(AJ222:AJ226)</f>
        <v>0</v>
      </c>
      <c r="AK227" s="968"/>
      <c r="AL227" s="958">
        <f>SUM(AL222:AL226)</f>
        <v>0</v>
      </c>
      <c r="AM227" s="968"/>
      <c r="AN227" s="958">
        <f>SUM(AN222:AN226)</f>
        <v>0</v>
      </c>
      <c r="AO227" s="968"/>
      <c r="AP227" s="958">
        <f>SUM(AP222:AP226)</f>
        <v>0</v>
      </c>
      <c r="AQ227" s="968"/>
      <c r="AR227" s="958">
        <f>SUM(AR222:AR226)</f>
        <v>0</v>
      </c>
      <c r="AS227" s="968"/>
      <c r="AT227" s="176">
        <f>SUM(AT222:AT226)</f>
        <v>0</v>
      </c>
      <c r="AU227" s="958">
        <f>SUM(AU222:AU226)</f>
        <v>0</v>
      </c>
      <c r="AV227" s="968"/>
      <c r="AW227" s="958">
        <f>SUM(AW222:AW226)</f>
        <v>0</v>
      </c>
      <c r="AX227" s="968"/>
      <c r="AY227" s="958">
        <f>SUM(AY222:AY226)</f>
        <v>0</v>
      </c>
      <c r="AZ227" s="968"/>
      <c r="BA227" s="958">
        <f>SUM(BA222:BA226)</f>
        <v>0</v>
      </c>
      <c r="BB227" s="968"/>
      <c r="BC227" s="958">
        <f>SUM(BC222:BC226)</f>
        <v>0</v>
      </c>
      <c r="BD227" s="968"/>
      <c r="BE227" s="176">
        <f>SUM(BE222:BE226)</f>
        <v>0</v>
      </c>
      <c r="BF227" s="939">
        <f t="shared" si="315"/>
        <v>0</v>
      </c>
      <c r="BG227" s="838">
        <f t="shared" si="316"/>
        <v>0</v>
      </c>
      <c r="BH227" s="838">
        <f t="shared" si="317"/>
        <v>0</v>
      </c>
      <c r="BI227" s="838">
        <f t="shared" si="318"/>
        <v>0</v>
      </c>
      <c r="BJ227" s="838">
        <f t="shared" si="319"/>
        <v>0</v>
      </c>
      <c r="BK227" s="839">
        <f t="shared" si="320"/>
        <v>0</v>
      </c>
    </row>
    <row r="228" spans="1:63" ht="26.25" customHeight="1">
      <c r="A228" s="80" t="s">
        <v>401</v>
      </c>
      <c r="B228" s="80"/>
      <c r="C228" s="973" t="s">
        <v>218</v>
      </c>
      <c r="D228" s="974"/>
      <c r="E228" s="974"/>
      <c r="F228" s="974"/>
      <c r="G228" s="974"/>
      <c r="H228" s="974"/>
      <c r="I228" s="974"/>
      <c r="J228" s="974"/>
      <c r="K228" s="974"/>
      <c r="L228" s="974"/>
      <c r="M228" s="1028"/>
      <c r="N228" s="90"/>
      <c r="O228" s="104"/>
      <c r="P228" s="82"/>
      <c r="Q228" s="104"/>
      <c r="R228" s="82"/>
      <c r="S228" s="104"/>
      <c r="T228" s="82"/>
      <c r="U228" s="104"/>
      <c r="V228" s="82"/>
      <c r="W228" s="104"/>
      <c r="X228" s="105"/>
      <c r="Y228" s="90"/>
      <c r="Z228" s="104"/>
      <c r="AA228" s="82"/>
      <c r="AB228" s="104"/>
      <c r="AC228" s="82"/>
      <c r="AD228" s="104"/>
      <c r="AE228" s="82"/>
      <c r="AF228" s="104"/>
      <c r="AG228" s="82"/>
      <c r="AH228" s="104"/>
      <c r="AI228" s="105"/>
      <c r="AJ228" s="90"/>
      <c r="AK228" s="104"/>
      <c r="AL228" s="82"/>
      <c r="AM228" s="104"/>
      <c r="AN228" s="82"/>
      <c r="AO228" s="104"/>
      <c r="AP228" s="82"/>
      <c r="AQ228" s="104"/>
      <c r="AR228" s="82"/>
      <c r="AS228" s="104"/>
      <c r="AT228" s="105"/>
      <c r="AU228" s="90"/>
      <c r="AV228" s="104"/>
      <c r="AW228" s="82"/>
      <c r="AX228" s="104"/>
      <c r="AY228" s="82"/>
      <c r="AZ228" s="104"/>
      <c r="BA228" s="82"/>
      <c r="BB228" s="104"/>
      <c r="BC228" s="82"/>
      <c r="BD228" s="104"/>
      <c r="BE228" s="105"/>
      <c r="BF228" s="823"/>
      <c r="BG228" s="823"/>
      <c r="BH228" s="823"/>
      <c r="BI228" s="823"/>
      <c r="BJ228" s="823"/>
      <c r="BK228" s="824"/>
    </row>
    <row r="229" spans="1:63" ht="15" customHeight="1">
      <c r="C229" s="82" t="s">
        <v>529</v>
      </c>
      <c r="D229" s="1151"/>
      <c r="E229" s="1152"/>
      <c r="F229" s="1152"/>
      <c r="G229" s="1152"/>
      <c r="H229" s="1152"/>
      <c r="I229" s="1152"/>
      <c r="J229" s="1152"/>
      <c r="K229" s="1152"/>
      <c r="L229" s="1152"/>
      <c r="M229" s="1153"/>
      <c r="N229" s="952">
        <v>0</v>
      </c>
      <c r="O229" s="953"/>
      <c r="P229" s="952">
        <v>0</v>
      </c>
      <c r="Q229" s="953"/>
      <c r="R229" s="952">
        <v>0</v>
      </c>
      <c r="S229" s="953"/>
      <c r="T229" s="952">
        <v>0</v>
      </c>
      <c r="U229" s="953"/>
      <c r="V229" s="952">
        <v>0</v>
      </c>
      <c r="W229" s="953"/>
      <c r="X229" s="111">
        <f>SUM(N229+P229+R229+T229+V229)</f>
        <v>0</v>
      </c>
      <c r="Y229" s="1136">
        <v>0</v>
      </c>
      <c r="Z229" s="1137"/>
      <c r="AA229" s="1136">
        <v>0</v>
      </c>
      <c r="AB229" s="1137"/>
      <c r="AC229" s="1136">
        <v>0</v>
      </c>
      <c r="AD229" s="1137"/>
      <c r="AE229" s="1136">
        <v>0</v>
      </c>
      <c r="AF229" s="1137"/>
      <c r="AG229" s="1136">
        <v>0</v>
      </c>
      <c r="AH229" s="1137"/>
      <c r="AI229" s="715">
        <f>SUM(Y229+AA229+AC229+AE229+AG229)</f>
        <v>0</v>
      </c>
      <c r="AJ229" s="1174">
        <v>0</v>
      </c>
      <c r="AK229" s="1175"/>
      <c r="AL229" s="1174">
        <v>0</v>
      </c>
      <c r="AM229" s="1175"/>
      <c r="AN229" s="1174">
        <v>0</v>
      </c>
      <c r="AO229" s="1175"/>
      <c r="AP229" s="1174">
        <v>0</v>
      </c>
      <c r="AQ229" s="1175"/>
      <c r="AR229" s="1174">
        <v>0</v>
      </c>
      <c r="AS229" s="1175"/>
      <c r="AT229" s="907">
        <f>SUM(AJ229+AL229+AN229+AP229+AR229)</f>
        <v>0</v>
      </c>
      <c r="AU229" s="1124">
        <v>0</v>
      </c>
      <c r="AV229" s="1125"/>
      <c r="AW229" s="1124">
        <v>0</v>
      </c>
      <c r="AX229" s="1125"/>
      <c r="AY229" s="1124">
        <v>0</v>
      </c>
      <c r="AZ229" s="1125"/>
      <c r="BA229" s="1124">
        <v>0</v>
      </c>
      <c r="BB229" s="1125"/>
      <c r="BC229" s="1124">
        <v>0</v>
      </c>
      <c r="BD229" s="1125"/>
      <c r="BE229" s="934">
        <f>SUM(AU229+AW229+AY229+BA229+BC229)</f>
        <v>0</v>
      </c>
      <c r="BF229" s="823">
        <f>N229+Y229+AJ229+AU229</f>
        <v>0</v>
      </c>
      <c r="BG229" s="823">
        <f>P229+AA229+AL229+AW229</f>
        <v>0</v>
      </c>
      <c r="BH229" s="823">
        <f>R229+AC229+AN229+AY229</f>
        <v>0</v>
      </c>
      <c r="BI229" s="823">
        <f>T229+AE229+AP229+BA229</f>
        <v>0</v>
      </c>
      <c r="BJ229" s="823">
        <f>V229+AG229+AR229+BC229</f>
        <v>0</v>
      </c>
      <c r="BK229" s="824">
        <f>X229+AI229+AT229+BE229</f>
        <v>0</v>
      </c>
    </row>
    <row r="230" spans="1:63" ht="15" customHeight="1">
      <c r="C230" s="82" t="s">
        <v>530</v>
      </c>
      <c r="D230" s="1151"/>
      <c r="E230" s="1152"/>
      <c r="F230" s="1152"/>
      <c r="G230" s="1152"/>
      <c r="H230" s="1152"/>
      <c r="I230" s="1152"/>
      <c r="J230" s="1152"/>
      <c r="K230" s="1152"/>
      <c r="L230" s="1152"/>
      <c r="M230" s="1153"/>
      <c r="N230" s="952">
        <v>0</v>
      </c>
      <c r="O230" s="953"/>
      <c r="P230" s="952">
        <v>0</v>
      </c>
      <c r="Q230" s="953"/>
      <c r="R230" s="952">
        <v>0</v>
      </c>
      <c r="S230" s="953"/>
      <c r="T230" s="952">
        <v>0</v>
      </c>
      <c r="U230" s="953"/>
      <c r="V230" s="952">
        <v>0</v>
      </c>
      <c r="W230" s="953"/>
      <c r="X230" s="111">
        <f>SUM(N230+P230+R230+T230+V230)</f>
        <v>0</v>
      </c>
      <c r="Y230" s="1136">
        <v>0</v>
      </c>
      <c r="Z230" s="1137"/>
      <c r="AA230" s="1136">
        <v>0</v>
      </c>
      <c r="AB230" s="1137"/>
      <c r="AC230" s="1136">
        <v>0</v>
      </c>
      <c r="AD230" s="1137"/>
      <c r="AE230" s="1136">
        <v>0</v>
      </c>
      <c r="AF230" s="1137"/>
      <c r="AG230" s="1136">
        <v>0</v>
      </c>
      <c r="AH230" s="1137"/>
      <c r="AI230" s="715">
        <f>SUM(Y230+AA230+AC230+AE230+AG230)</f>
        <v>0</v>
      </c>
      <c r="AJ230" s="1174">
        <v>0</v>
      </c>
      <c r="AK230" s="1175"/>
      <c r="AL230" s="1174">
        <v>0</v>
      </c>
      <c r="AM230" s="1175"/>
      <c r="AN230" s="1174">
        <v>0</v>
      </c>
      <c r="AO230" s="1175"/>
      <c r="AP230" s="1174">
        <v>0</v>
      </c>
      <c r="AQ230" s="1175"/>
      <c r="AR230" s="1174">
        <v>0</v>
      </c>
      <c r="AS230" s="1175"/>
      <c r="AT230" s="907">
        <f>SUM(AJ230+AL230+AN230+AP230+AR230)</f>
        <v>0</v>
      </c>
      <c r="AU230" s="1124">
        <v>0</v>
      </c>
      <c r="AV230" s="1125"/>
      <c r="AW230" s="1124">
        <v>0</v>
      </c>
      <c r="AX230" s="1125"/>
      <c r="AY230" s="1124">
        <v>0</v>
      </c>
      <c r="AZ230" s="1125"/>
      <c r="BA230" s="1124">
        <v>0</v>
      </c>
      <c r="BB230" s="1125"/>
      <c r="BC230" s="1124">
        <v>0</v>
      </c>
      <c r="BD230" s="1125"/>
      <c r="BE230" s="934">
        <f>SUM(AU230+AW230+AY230+BA230+BC230)</f>
        <v>0</v>
      </c>
      <c r="BF230" s="823">
        <f>N230+Y230+AJ230+AU230</f>
        <v>0</v>
      </c>
      <c r="BG230" s="823">
        <f>P230+AA230+AL230+AW230</f>
        <v>0</v>
      </c>
      <c r="BH230" s="823">
        <f>R230+AC230+AN230+AY230</f>
        <v>0</v>
      </c>
      <c r="BI230" s="823">
        <f>T230+AE230+AP230+BA230</f>
        <v>0</v>
      </c>
      <c r="BJ230" s="823">
        <f>V230+AG230+AR230+BC230</f>
        <v>0</v>
      </c>
      <c r="BK230" s="824">
        <f>X230+AI230+AT230+BE230</f>
        <v>0</v>
      </c>
    </row>
    <row r="231" spans="1:63" ht="15" customHeight="1">
      <c r="C231" s="144" t="s">
        <v>531</v>
      </c>
      <c r="D231" s="1154"/>
      <c r="E231" s="1152"/>
      <c r="F231" s="1152"/>
      <c r="G231" s="1152"/>
      <c r="H231" s="1152"/>
      <c r="I231" s="1152"/>
      <c r="J231" s="1152"/>
      <c r="K231" s="1152"/>
      <c r="L231" s="1152"/>
      <c r="M231" s="1153"/>
      <c r="N231" s="952">
        <v>0</v>
      </c>
      <c r="O231" s="953"/>
      <c r="P231" s="952">
        <v>0</v>
      </c>
      <c r="Q231" s="953"/>
      <c r="R231" s="952">
        <v>0</v>
      </c>
      <c r="S231" s="953"/>
      <c r="T231" s="952">
        <v>0</v>
      </c>
      <c r="U231" s="953"/>
      <c r="V231" s="952">
        <v>0</v>
      </c>
      <c r="W231" s="953"/>
      <c r="X231" s="111">
        <f>SUM(N231+P231+R231+T231+V231)</f>
        <v>0</v>
      </c>
      <c r="Y231" s="1136">
        <v>0</v>
      </c>
      <c r="Z231" s="1137"/>
      <c r="AA231" s="1136">
        <v>0</v>
      </c>
      <c r="AB231" s="1137"/>
      <c r="AC231" s="1136">
        <v>0</v>
      </c>
      <c r="AD231" s="1137"/>
      <c r="AE231" s="1136">
        <v>0</v>
      </c>
      <c r="AF231" s="1137"/>
      <c r="AG231" s="1136">
        <v>0</v>
      </c>
      <c r="AH231" s="1137"/>
      <c r="AI231" s="715">
        <f>SUM(Y231+AA231+AC231+AE231+AG231)</f>
        <v>0</v>
      </c>
      <c r="AJ231" s="1174">
        <v>0</v>
      </c>
      <c r="AK231" s="1175"/>
      <c r="AL231" s="1174">
        <v>0</v>
      </c>
      <c r="AM231" s="1175"/>
      <c r="AN231" s="1174">
        <v>0</v>
      </c>
      <c r="AO231" s="1175"/>
      <c r="AP231" s="1174">
        <v>0</v>
      </c>
      <c r="AQ231" s="1175"/>
      <c r="AR231" s="1174">
        <v>0</v>
      </c>
      <c r="AS231" s="1175"/>
      <c r="AT231" s="907">
        <f>SUM(AJ231+AL231+AN231+AP231+AR231)</f>
        <v>0</v>
      </c>
      <c r="AU231" s="1124">
        <v>0</v>
      </c>
      <c r="AV231" s="1125"/>
      <c r="AW231" s="1124">
        <v>0</v>
      </c>
      <c r="AX231" s="1125"/>
      <c r="AY231" s="1124">
        <v>0</v>
      </c>
      <c r="AZ231" s="1125"/>
      <c r="BA231" s="1124">
        <v>0</v>
      </c>
      <c r="BB231" s="1125"/>
      <c r="BC231" s="1124">
        <v>0</v>
      </c>
      <c r="BD231" s="1125"/>
      <c r="BE231" s="934">
        <f>SUM(AU231+AW231+AY231+BA231+BC231)</f>
        <v>0</v>
      </c>
      <c r="BF231" s="823">
        <f>N231+Y231+AJ231+AU231</f>
        <v>0</v>
      </c>
      <c r="BG231" s="823">
        <f>P231+AA231+AL231+AW231</f>
        <v>0</v>
      </c>
      <c r="BH231" s="823">
        <f>R231+AC231+AN231+AY231</f>
        <v>0</v>
      </c>
      <c r="BI231" s="823">
        <f>T231+AE231+AP231+BA231</f>
        <v>0</v>
      </c>
      <c r="BJ231" s="823">
        <f>V231+AG231+AR231+BC231</f>
        <v>0</v>
      </c>
      <c r="BK231" s="824">
        <f>X231+AI231+AT231+BE231</f>
        <v>0</v>
      </c>
    </row>
    <row r="232" spans="1:63" ht="15" customHeight="1">
      <c r="C232" s="107" t="s">
        <v>402</v>
      </c>
      <c r="D232" s="1148"/>
      <c r="E232" s="1149"/>
      <c r="F232" s="1149"/>
      <c r="G232" s="1149"/>
      <c r="H232" s="1149"/>
      <c r="I232" s="1149"/>
      <c r="J232" s="1149"/>
      <c r="K232" s="1149"/>
      <c r="L232" s="1149"/>
      <c r="M232" s="1150"/>
      <c r="N232" s="952">
        <v>0</v>
      </c>
      <c r="O232" s="953"/>
      <c r="P232" s="952">
        <v>0</v>
      </c>
      <c r="Q232" s="953"/>
      <c r="R232" s="952">
        <v>0</v>
      </c>
      <c r="S232" s="953"/>
      <c r="T232" s="952">
        <v>0</v>
      </c>
      <c r="U232" s="953"/>
      <c r="V232" s="952">
        <v>0</v>
      </c>
      <c r="W232" s="953"/>
      <c r="X232" s="111">
        <f>SUM(N232+P232+R232+T232+V232)</f>
        <v>0</v>
      </c>
      <c r="Y232" s="1136">
        <v>0</v>
      </c>
      <c r="Z232" s="1137"/>
      <c r="AA232" s="1136">
        <v>0</v>
      </c>
      <c r="AB232" s="1137"/>
      <c r="AC232" s="1136">
        <v>0</v>
      </c>
      <c r="AD232" s="1137"/>
      <c r="AE232" s="1136">
        <v>0</v>
      </c>
      <c r="AF232" s="1137"/>
      <c r="AG232" s="1136">
        <v>0</v>
      </c>
      <c r="AH232" s="1137"/>
      <c r="AI232" s="715">
        <f>SUM(Y232+AA232+AC232+AE232+AG232)</f>
        <v>0</v>
      </c>
      <c r="AJ232" s="1174">
        <v>0</v>
      </c>
      <c r="AK232" s="1175"/>
      <c r="AL232" s="1174">
        <v>0</v>
      </c>
      <c r="AM232" s="1175"/>
      <c r="AN232" s="1174">
        <v>0</v>
      </c>
      <c r="AO232" s="1175"/>
      <c r="AP232" s="1174">
        <v>0</v>
      </c>
      <c r="AQ232" s="1175"/>
      <c r="AR232" s="1174">
        <v>0</v>
      </c>
      <c r="AS232" s="1175"/>
      <c r="AT232" s="907">
        <f>SUM(AJ232+AL232+AN232+AP232+AR232)</f>
        <v>0</v>
      </c>
      <c r="AU232" s="1124">
        <v>0</v>
      </c>
      <c r="AV232" s="1125"/>
      <c r="AW232" s="1124">
        <v>0</v>
      </c>
      <c r="AX232" s="1125"/>
      <c r="AY232" s="1124">
        <v>0</v>
      </c>
      <c r="AZ232" s="1125"/>
      <c r="BA232" s="1124">
        <v>0</v>
      </c>
      <c r="BB232" s="1125"/>
      <c r="BC232" s="1124">
        <v>0</v>
      </c>
      <c r="BD232" s="1125"/>
      <c r="BE232" s="934">
        <f>SUM(AU232+AW232+AY232+BA232+BC232)</f>
        <v>0</v>
      </c>
      <c r="BF232" s="823">
        <f>N232+Y232+AJ232+AU232</f>
        <v>0</v>
      </c>
      <c r="BG232" s="823">
        <f>P232+AA232+AL232+AW232</f>
        <v>0</v>
      </c>
      <c r="BH232" s="823">
        <f>R232+AC232+AN232+AY232</f>
        <v>0</v>
      </c>
      <c r="BI232" s="823">
        <f>T232+AE232+AP232+BA232</f>
        <v>0</v>
      </c>
      <c r="BJ232" s="823">
        <f>V232+AG232+AR232+BC232</f>
        <v>0</v>
      </c>
      <c r="BK232" s="824">
        <f>X232+AI232+AT232+BE232</f>
        <v>0</v>
      </c>
    </row>
    <row r="233" spans="1:63" ht="15" customHeight="1">
      <c r="C233" s="108"/>
      <c r="D233" s="109"/>
      <c r="E233" s="109"/>
      <c r="F233" s="987" t="s">
        <v>212</v>
      </c>
      <c r="G233" s="991"/>
      <c r="H233" s="991"/>
      <c r="I233" s="991"/>
      <c r="J233" s="991"/>
      <c r="K233" s="991"/>
      <c r="L233" s="991"/>
      <c r="M233" s="991"/>
      <c r="N233" s="958">
        <f>SUM(N229:N232)</f>
        <v>0</v>
      </c>
      <c r="O233" s="968"/>
      <c r="P233" s="958">
        <f>SUM(P229:P232)</f>
        <v>0</v>
      </c>
      <c r="Q233" s="968"/>
      <c r="R233" s="958">
        <f>SUM(R229:R232)</f>
        <v>0</v>
      </c>
      <c r="S233" s="968"/>
      <c r="T233" s="958">
        <f>SUM(T229:T232)</f>
        <v>0</v>
      </c>
      <c r="U233" s="968"/>
      <c r="V233" s="958">
        <f>SUM(V229:V232)</f>
        <v>0</v>
      </c>
      <c r="W233" s="968"/>
      <c r="X233" s="176">
        <f>SUM(X229:X232)</f>
        <v>0</v>
      </c>
      <c r="Y233" s="958">
        <f>SUM(Y229:Y232)</f>
        <v>0</v>
      </c>
      <c r="Z233" s="968"/>
      <c r="AA233" s="958">
        <f>SUM(AA229:AA232)</f>
        <v>0</v>
      </c>
      <c r="AB233" s="968"/>
      <c r="AC233" s="958">
        <f>SUM(AC229:AC232)</f>
        <v>0</v>
      </c>
      <c r="AD233" s="968"/>
      <c r="AE233" s="958">
        <f>SUM(AE229:AE232)</f>
        <v>0</v>
      </c>
      <c r="AF233" s="968"/>
      <c r="AG233" s="958">
        <f>SUM(AG229:AG232)</f>
        <v>0</v>
      </c>
      <c r="AH233" s="968"/>
      <c r="AI233" s="176">
        <f>SUM(AI229:AI232)</f>
        <v>0</v>
      </c>
      <c r="AJ233" s="958">
        <f>SUM(AJ229:AJ232)</f>
        <v>0</v>
      </c>
      <c r="AK233" s="968"/>
      <c r="AL233" s="958">
        <f>SUM(AL229:AL232)</f>
        <v>0</v>
      </c>
      <c r="AM233" s="968"/>
      <c r="AN233" s="958">
        <f>SUM(AN229:AN232)</f>
        <v>0</v>
      </c>
      <c r="AO233" s="968"/>
      <c r="AP233" s="958">
        <f>SUM(AP229:AP232)</f>
        <v>0</v>
      </c>
      <c r="AQ233" s="968"/>
      <c r="AR233" s="958">
        <f>SUM(AR229:AR232)</f>
        <v>0</v>
      </c>
      <c r="AS233" s="968"/>
      <c r="AT233" s="176">
        <f>SUM(AT229:AT232)</f>
        <v>0</v>
      </c>
      <c r="AU233" s="958">
        <f>SUM(AU229:AU232)</f>
        <v>0</v>
      </c>
      <c r="AV233" s="968"/>
      <c r="AW233" s="958">
        <f>SUM(AW229:AW232)</f>
        <v>0</v>
      </c>
      <c r="AX233" s="968"/>
      <c r="AY233" s="958">
        <f>SUM(AY229:AY232)</f>
        <v>0</v>
      </c>
      <c r="AZ233" s="968"/>
      <c r="BA233" s="958">
        <f>SUM(BA229:BA232)</f>
        <v>0</v>
      </c>
      <c r="BB233" s="968"/>
      <c r="BC233" s="958">
        <f>SUM(BC229:BC232)</f>
        <v>0</v>
      </c>
      <c r="BD233" s="968"/>
      <c r="BE233" s="176">
        <f>SUM(BE229:BE232)</f>
        <v>0</v>
      </c>
      <c r="BF233" s="939">
        <f>N233+Y233+AJ233+AU233</f>
        <v>0</v>
      </c>
      <c r="BG233" s="838">
        <f>P233+AA233+AL233+AW233</f>
        <v>0</v>
      </c>
      <c r="BH233" s="838">
        <f>R233+AC233+AN233+AY233</f>
        <v>0</v>
      </c>
      <c r="BI233" s="838">
        <f>T233+AE233+AP233+BA233</f>
        <v>0</v>
      </c>
      <c r="BJ233" s="838">
        <f>V233+AG233+AR233+BC233</f>
        <v>0</v>
      </c>
      <c r="BK233" s="839">
        <f>X233+AI233+AT233+BE233</f>
        <v>0</v>
      </c>
    </row>
    <row r="234" spans="1:63" s="12" customFormat="1" ht="15" customHeight="1">
      <c r="A234" s="25">
        <v>5000</v>
      </c>
      <c r="B234" s="25"/>
      <c r="C234" s="27" t="s">
        <v>219</v>
      </c>
      <c r="D234" s="992"/>
      <c r="E234" s="974"/>
      <c r="F234" s="974"/>
      <c r="G234" s="974"/>
      <c r="H234" s="974"/>
      <c r="I234" s="974"/>
      <c r="J234" s="974"/>
      <c r="K234" s="974"/>
      <c r="L234" s="974"/>
      <c r="M234" s="1028"/>
      <c r="N234" s="59"/>
      <c r="O234" s="81"/>
      <c r="P234" s="59"/>
      <c r="Q234" s="81"/>
      <c r="R234" s="59"/>
      <c r="S234" s="81"/>
      <c r="T234" s="59"/>
      <c r="U234" s="81"/>
      <c r="V234" s="59"/>
      <c r="W234" s="81"/>
      <c r="X234" s="62"/>
      <c r="Y234" s="59"/>
      <c r="Z234" s="81"/>
      <c r="AA234" s="59"/>
      <c r="AB234" s="81"/>
      <c r="AC234" s="59"/>
      <c r="AD234" s="81"/>
      <c r="AE234" s="59"/>
      <c r="AF234" s="81"/>
      <c r="AG234" s="59"/>
      <c r="AH234" s="81"/>
      <c r="AI234" s="62"/>
      <c r="AJ234" s="59"/>
      <c r="AK234" s="81"/>
      <c r="AL234" s="59"/>
      <c r="AM234" s="81"/>
      <c r="AN234" s="59"/>
      <c r="AO234" s="81"/>
      <c r="AP234" s="59"/>
      <c r="AQ234" s="81"/>
      <c r="AR234" s="59"/>
      <c r="AS234" s="81"/>
      <c r="AT234" s="62"/>
      <c r="AU234" s="59"/>
      <c r="AV234" s="81"/>
      <c r="AW234" s="59"/>
      <c r="AX234" s="81"/>
      <c r="AY234" s="59"/>
      <c r="AZ234" s="81"/>
      <c r="BA234" s="59"/>
      <c r="BB234" s="81"/>
      <c r="BC234" s="59"/>
      <c r="BD234" s="81"/>
      <c r="BE234" s="62"/>
      <c r="BF234" s="823"/>
      <c r="BG234" s="823"/>
      <c r="BH234" s="823"/>
      <c r="BI234" s="823"/>
      <c r="BJ234" s="823"/>
      <c r="BK234" s="824"/>
    </row>
    <row r="235" spans="1:63" s="12" customFormat="1" ht="15" customHeight="1">
      <c r="A235" s="25"/>
      <c r="B235" s="25"/>
      <c r="C235" s="975"/>
      <c r="D235" s="976"/>
      <c r="E235" s="976"/>
      <c r="F235" s="976"/>
      <c r="G235" s="976"/>
      <c r="H235" s="976"/>
      <c r="I235" s="976"/>
      <c r="J235" s="976"/>
      <c r="K235" s="976"/>
      <c r="L235" s="976"/>
      <c r="M235" s="1002"/>
      <c r="N235" s="952">
        <v>0</v>
      </c>
      <c r="O235" s="953"/>
      <c r="P235" s="952">
        <v>0</v>
      </c>
      <c r="Q235" s="953"/>
      <c r="R235" s="952">
        <v>0</v>
      </c>
      <c r="S235" s="953"/>
      <c r="T235" s="952">
        <v>0</v>
      </c>
      <c r="U235" s="953"/>
      <c r="V235" s="952">
        <v>0</v>
      </c>
      <c r="W235" s="953"/>
      <c r="X235" s="111">
        <f t="shared" ref="X235:X240" si="321">SUM(N235+P235+R235+T235+V235)</f>
        <v>0</v>
      </c>
      <c r="Y235" s="1136">
        <v>0</v>
      </c>
      <c r="Z235" s="1137"/>
      <c r="AA235" s="1136">
        <v>0</v>
      </c>
      <c r="AB235" s="1137"/>
      <c r="AC235" s="1136">
        <v>0</v>
      </c>
      <c r="AD235" s="1137"/>
      <c r="AE235" s="1136">
        <v>0</v>
      </c>
      <c r="AF235" s="1137"/>
      <c r="AG235" s="1136">
        <v>0</v>
      </c>
      <c r="AH235" s="1137"/>
      <c r="AI235" s="715">
        <f t="shared" ref="AI235:AI240" si="322">SUM(Y235+AA235+AC235+AE235+AG235)</f>
        <v>0</v>
      </c>
      <c r="AJ235" s="1174">
        <v>0</v>
      </c>
      <c r="AK235" s="1175"/>
      <c r="AL235" s="1174">
        <v>0</v>
      </c>
      <c r="AM235" s="1175"/>
      <c r="AN235" s="1174">
        <v>0</v>
      </c>
      <c r="AO235" s="1175"/>
      <c r="AP235" s="1174">
        <v>0</v>
      </c>
      <c r="AQ235" s="1175"/>
      <c r="AR235" s="1174">
        <v>0</v>
      </c>
      <c r="AS235" s="1175"/>
      <c r="AT235" s="907">
        <f t="shared" ref="AT235:AT240" si="323">SUM(AJ235+AL235+AN235+AP235+AR235)</f>
        <v>0</v>
      </c>
      <c r="AU235" s="1124">
        <v>0</v>
      </c>
      <c r="AV235" s="1125"/>
      <c r="AW235" s="1124">
        <v>0</v>
      </c>
      <c r="AX235" s="1125"/>
      <c r="AY235" s="1124">
        <v>0</v>
      </c>
      <c r="AZ235" s="1125"/>
      <c r="BA235" s="1124">
        <v>0</v>
      </c>
      <c r="BB235" s="1125"/>
      <c r="BC235" s="1124">
        <v>0</v>
      </c>
      <c r="BD235" s="1125"/>
      <c r="BE235" s="934">
        <f t="shared" ref="BE235:BE240" si="324">SUM(AU235+AW235+AY235+BA235+BC235)</f>
        <v>0</v>
      </c>
      <c r="BF235" s="823">
        <f t="shared" ref="BF235:BF241" si="325">N235+Y235+AJ235+AU235</f>
        <v>0</v>
      </c>
      <c r="BG235" s="823">
        <f t="shared" ref="BG235:BG241" si="326">P235+AA235+AL235+AW235</f>
        <v>0</v>
      </c>
      <c r="BH235" s="823">
        <f t="shared" ref="BH235:BH241" si="327">R235+AC235+AN235+AY235</f>
        <v>0</v>
      </c>
      <c r="BI235" s="823">
        <f t="shared" ref="BI235:BI241" si="328">T235+AE235+AP235+BA235</f>
        <v>0</v>
      </c>
      <c r="BJ235" s="823">
        <f t="shared" ref="BJ235:BJ241" si="329">V235+AG235+AR235+BC235</f>
        <v>0</v>
      </c>
      <c r="BK235" s="824">
        <f t="shared" ref="BK235:BK241" si="330">X235+AI235+AT235+BE235</f>
        <v>0</v>
      </c>
    </row>
    <row r="236" spans="1:63" s="12" customFormat="1" ht="15" customHeight="1">
      <c r="A236" s="25"/>
      <c r="B236" s="25"/>
      <c r="C236" s="975"/>
      <c r="D236" s="976"/>
      <c r="E236" s="976"/>
      <c r="F236" s="976"/>
      <c r="G236" s="976"/>
      <c r="H236" s="976"/>
      <c r="I236" s="976"/>
      <c r="J236" s="976"/>
      <c r="K236" s="976"/>
      <c r="L236" s="976"/>
      <c r="M236" s="1002"/>
      <c r="N236" s="952">
        <v>0</v>
      </c>
      <c r="O236" s="953"/>
      <c r="P236" s="952">
        <v>0</v>
      </c>
      <c r="Q236" s="953"/>
      <c r="R236" s="952">
        <v>0</v>
      </c>
      <c r="S236" s="953"/>
      <c r="T236" s="952">
        <v>0</v>
      </c>
      <c r="U236" s="953"/>
      <c r="V236" s="952">
        <v>0</v>
      </c>
      <c r="W236" s="953"/>
      <c r="X236" s="111">
        <f t="shared" si="321"/>
        <v>0</v>
      </c>
      <c r="Y236" s="1136">
        <v>0</v>
      </c>
      <c r="Z236" s="1137"/>
      <c r="AA236" s="1136">
        <v>0</v>
      </c>
      <c r="AB236" s="1137"/>
      <c r="AC236" s="1136">
        <v>0</v>
      </c>
      <c r="AD236" s="1137"/>
      <c r="AE236" s="1136">
        <v>0</v>
      </c>
      <c r="AF236" s="1137"/>
      <c r="AG236" s="1136">
        <v>0</v>
      </c>
      <c r="AH236" s="1137"/>
      <c r="AI236" s="715">
        <f t="shared" si="322"/>
        <v>0</v>
      </c>
      <c r="AJ236" s="1174">
        <v>0</v>
      </c>
      <c r="AK236" s="1175"/>
      <c r="AL236" s="1174">
        <v>0</v>
      </c>
      <c r="AM236" s="1175"/>
      <c r="AN236" s="1174">
        <v>0</v>
      </c>
      <c r="AO236" s="1175"/>
      <c r="AP236" s="1174">
        <v>0</v>
      </c>
      <c r="AQ236" s="1175"/>
      <c r="AR236" s="1174">
        <v>0</v>
      </c>
      <c r="AS236" s="1175"/>
      <c r="AT236" s="907">
        <f t="shared" si="323"/>
        <v>0</v>
      </c>
      <c r="AU236" s="1124">
        <v>0</v>
      </c>
      <c r="AV236" s="1125"/>
      <c r="AW236" s="1124">
        <v>0</v>
      </c>
      <c r="AX236" s="1125"/>
      <c r="AY236" s="1124">
        <v>0</v>
      </c>
      <c r="AZ236" s="1125"/>
      <c r="BA236" s="1124">
        <v>0</v>
      </c>
      <c r="BB236" s="1125"/>
      <c r="BC236" s="1124">
        <v>0</v>
      </c>
      <c r="BD236" s="1125"/>
      <c r="BE236" s="934">
        <f t="shared" si="324"/>
        <v>0</v>
      </c>
      <c r="BF236" s="823">
        <f t="shared" si="325"/>
        <v>0</v>
      </c>
      <c r="BG236" s="823">
        <f t="shared" si="326"/>
        <v>0</v>
      </c>
      <c r="BH236" s="823">
        <f t="shared" si="327"/>
        <v>0</v>
      </c>
      <c r="BI236" s="823">
        <f t="shared" si="328"/>
        <v>0</v>
      </c>
      <c r="BJ236" s="823">
        <f t="shared" si="329"/>
        <v>0</v>
      </c>
      <c r="BK236" s="824">
        <f t="shared" si="330"/>
        <v>0</v>
      </c>
    </row>
    <row r="237" spans="1:63" s="12" customFormat="1" ht="15" customHeight="1">
      <c r="A237" s="25"/>
      <c r="B237" s="25"/>
      <c r="C237" s="975"/>
      <c r="D237" s="976"/>
      <c r="E237" s="976"/>
      <c r="F237" s="976"/>
      <c r="G237" s="976"/>
      <c r="H237" s="976"/>
      <c r="I237" s="976"/>
      <c r="J237" s="976"/>
      <c r="K237" s="976"/>
      <c r="L237" s="976"/>
      <c r="M237" s="1002"/>
      <c r="N237" s="952">
        <v>0</v>
      </c>
      <c r="O237" s="953"/>
      <c r="P237" s="952">
        <v>0</v>
      </c>
      <c r="Q237" s="953"/>
      <c r="R237" s="952">
        <v>0</v>
      </c>
      <c r="S237" s="953"/>
      <c r="T237" s="952">
        <v>0</v>
      </c>
      <c r="U237" s="953"/>
      <c r="V237" s="952">
        <v>0</v>
      </c>
      <c r="W237" s="953"/>
      <c r="X237" s="111">
        <f t="shared" si="321"/>
        <v>0</v>
      </c>
      <c r="Y237" s="1136">
        <v>0</v>
      </c>
      <c r="Z237" s="1137"/>
      <c r="AA237" s="1136">
        <v>0</v>
      </c>
      <c r="AB237" s="1137"/>
      <c r="AC237" s="1136">
        <v>0</v>
      </c>
      <c r="AD237" s="1137"/>
      <c r="AE237" s="1136">
        <v>0</v>
      </c>
      <c r="AF237" s="1137"/>
      <c r="AG237" s="1136">
        <v>0</v>
      </c>
      <c r="AH237" s="1137"/>
      <c r="AI237" s="715">
        <f t="shared" si="322"/>
        <v>0</v>
      </c>
      <c r="AJ237" s="1174">
        <v>0</v>
      </c>
      <c r="AK237" s="1175"/>
      <c r="AL237" s="1174">
        <v>0</v>
      </c>
      <c r="AM237" s="1175"/>
      <c r="AN237" s="1174">
        <v>0</v>
      </c>
      <c r="AO237" s="1175"/>
      <c r="AP237" s="1174">
        <v>0</v>
      </c>
      <c r="AQ237" s="1175"/>
      <c r="AR237" s="1174">
        <v>0</v>
      </c>
      <c r="AS237" s="1175"/>
      <c r="AT237" s="907">
        <f t="shared" si="323"/>
        <v>0</v>
      </c>
      <c r="AU237" s="1124">
        <v>0</v>
      </c>
      <c r="AV237" s="1125"/>
      <c r="AW237" s="1124">
        <v>0</v>
      </c>
      <c r="AX237" s="1125"/>
      <c r="AY237" s="1124">
        <v>0</v>
      </c>
      <c r="AZ237" s="1125"/>
      <c r="BA237" s="1124">
        <v>0</v>
      </c>
      <c r="BB237" s="1125"/>
      <c r="BC237" s="1124">
        <v>0</v>
      </c>
      <c r="BD237" s="1125"/>
      <c r="BE237" s="934">
        <f t="shared" si="324"/>
        <v>0</v>
      </c>
      <c r="BF237" s="823">
        <f t="shared" si="325"/>
        <v>0</v>
      </c>
      <c r="BG237" s="823">
        <f t="shared" si="326"/>
        <v>0</v>
      </c>
      <c r="BH237" s="823">
        <f t="shared" si="327"/>
        <v>0</v>
      </c>
      <c r="BI237" s="823">
        <f t="shared" si="328"/>
        <v>0</v>
      </c>
      <c r="BJ237" s="823">
        <f t="shared" si="329"/>
        <v>0</v>
      </c>
      <c r="BK237" s="824">
        <f t="shared" si="330"/>
        <v>0</v>
      </c>
    </row>
    <row r="238" spans="1:63" s="12" customFormat="1" ht="15" customHeight="1">
      <c r="A238" s="25"/>
      <c r="B238" s="25"/>
      <c r="C238" s="1036"/>
      <c r="D238" s="976"/>
      <c r="E238" s="976"/>
      <c r="F238" s="976"/>
      <c r="G238" s="976"/>
      <c r="H238" s="976"/>
      <c r="I238" s="976"/>
      <c r="J238" s="976"/>
      <c r="K238" s="976"/>
      <c r="L238" s="976"/>
      <c r="M238" s="1002"/>
      <c r="N238" s="952">
        <v>0</v>
      </c>
      <c r="O238" s="953"/>
      <c r="P238" s="952">
        <v>0</v>
      </c>
      <c r="Q238" s="953"/>
      <c r="R238" s="952">
        <v>0</v>
      </c>
      <c r="S238" s="953"/>
      <c r="T238" s="952">
        <v>0</v>
      </c>
      <c r="U238" s="953"/>
      <c r="V238" s="952">
        <v>0</v>
      </c>
      <c r="W238" s="953"/>
      <c r="X238" s="111">
        <f t="shared" si="321"/>
        <v>0</v>
      </c>
      <c r="Y238" s="1136">
        <v>0</v>
      </c>
      <c r="Z238" s="1137"/>
      <c r="AA238" s="1136">
        <v>0</v>
      </c>
      <c r="AB238" s="1137"/>
      <c r="AC238" s="1136">
        <v>0</v>
      </c>
      <c r="AD238" s="1137"/>
      <c r="AE238" s="1136">
        <v>0</v>
      </c>
      <c r="AF238" s="1137"/>
      <c r="AG238" s="1136">
        <v>0</v>
      </c>
      <c r="AH238" s="1137"/>
      <c r="AI238" s="715">
        <f t="shared" si="322"/>
        <v>0</v>
      </c>
      <c r="AJ238" s="1174">
        <v>0</v>
      </c>
      <c r="AK238" s="1175"/>
      <c r="AL238" s="1174">
        <v>0</v>
      </c>
      <c r="AM238" s="1175"/>
      <c r="AN238" s="1174">
        <v>0</v>
      </c>
      <c r="AO238" s="1175"/>
      <c r="AP238" s="1174">
        <v>0</v>
      </c>
      <c r="AQ238" s="1175"/>
      <c r="AR238" s="1174">
        <v>0</v>
      </c>
      <c r="AS238" s="1175"/>
      <c r="AT238" s="907">
        <f t="shared" si="323"/>
        <v>0</v>
      </c>
      <c r="AU238" s="1124">
        <v>0</v>
      </c>
      <c r="AV238" s="1125"/>
      <c r="AW238" s="1124">
        <v>0</v>
      </c>
      <c r="AX238" s="1125"/>
      <c r="AY238" s="1124">
        <v>0</v>
      </c>
      <c r="AZ238" s="1125"/>
      <c r="BA238" s="1124">
        <v>0</v>
      </c>
      <c r="BB238" s="1125"/>
      <c r="BC238" s="1124">
        <v>0</v>
      </c>
      <c r="BD238" s="1125"/>
      <c r="BE238" s="934">
        <f t="shared" si="324"/>
        <v>0</v>
      </c>
      <c r="BF238" s="823">
        <f t="shared" si="325"/>
        <v>0</v>
      </c>
      <c r="BG238" s="823">
        <f t="shared" si="326"/>
        <v>0</v>
      </c>
      <c r="BH238" s="823">
        <f t="shared" si="327"/>
        <v>0</v>
      </c>
      <c r="BI238" s="823">
        <f t="shared" si="328"/>
        <v>0</v>
      </c>
      <c r="BJ238" s="823">
        <f t="shared" si="329"/>
        <v>0</v>
      </c>
      <c r="BK238" s="824">
        <f t="shared" si="330"/>
        <v>0</v>
      </c>
    </row>
    <row r="239" spans="1:63" s="12" customFormat="1" ht="15" customHeight="1">
      <c r="A239" s="25"/>
      <c r="B239" s="25"/>
      <c r="C239" s="975"/>
      <c r="D239" s="976"/>
      <c r="E239" s="976"/>
      <c r="F239" s="976"/>
      <c r="G239" s="976"/>
      <c r="H239" s="976"/>
      <c r="I239" s="976"/>
      <c r="J239" s="976"/>
      <c r="K239" s="976"/>
      <c r="L239" s="976"/>
      <c r="M239" s="1002"/>
      <c r="N239" s="952">
        <v>0</v>
      </c>
      <c r="O239" s="953"/>
      <c r="P239" s="952">
        <v>0</v>
      </c>
      <c r="Q239" s="953"/>
      <c r="R239" s="952">
        <v>0</v>
      </c>
      <c r="S239" s="953"/>
      <c r="T239" s="952">
        <v>0</v>
      </c>
      <c r="U239" s="953"/>
      <c r="V239" s="952">
        <v>0</v>
      </c>
      <c r="W239" s="953"/>
      <c r="X239" s="111">
        <f t="shared" si="321"/>
        <v>0</v>
      </c>
      <c r="Y239" s="1136">
        <v>0</v>
      </c>
      <c r="Z239" s="1137"/>
      <c r="AA239" s="1136">
        <v>0</v>
      </c>
      <c r="AB239" s="1137"/>
      <c r="AC239" s="1136">
        <v>0</v>
      </c>
      <c r="AD239" s="1137"/>
      <c r="AE239" s="1136">
        <v>0</v>
      </c>
      <c r="AF239" s="1137"/>
      <c r="AG239" s="1136">
        <v>0</v>
      </c>
      <c r="AH239" s="1137"/>
      <c r="AI239" s="715">
        <f t="shared" si="322"/>
        <v>0</v>
      </c>
      <c r="AJ239" s="1174">
        <v>0</v>
      </c>
      <c r="AK239" s="1175"/>
      <c r="AL239" s="1174">
        <v>0</v>
      </c>
      <c r="AM239" s="1175"/>
      <c r="AN239" s="1174">
        <v>0</v>
      </c>
      <c r="AO239" s="1175"/>
      <c r="AP239" s="1174">
        <v>0</v>
      </c>
      <c r="AQ239" s="1175"/>
      <c r="AR239" s="1174">
        <v>0</v>
      </c>
      <c r="AS239" s="1175"/>
      <c r="AT239" s="907">
        <f t="shared" si="323"/>
        <v>0</v>
      </c>
      <c r="AU239" s="1124">
        <v>0</v>
      </c>
      <c r="AV239" s="1125"/>
      <c r="AW239" s="1124">
        <v>0</v>
      </c>
      <c r="AX239" s="1125"/>
      <c r="AY239" s="1124">
        <v>0</v>
      </c>
      <c r="AZ239" s="1125"/>
      <c r="BA239" s="1124">
        <v>0</v>
      </c>
      <c r="BB239" s="1125"/>
      <c r="BC239" s="1124">
        <v>0</v>
      </c>
      <c r="BD239" s="1125"/>
      <c r="BE239" s="934">
        <f t="shared" si="324"/>
        <v>0</v>
      </c>
      <c r="BF239" s="823">
        <f t="shared" si="325"/>
        <v>0</v>
      </c>
      <c r="BG239" s="823">
        <f t="shared" si="326"/>
        <v>0</v>
      </c>
      <c r="BH239" s="823">
        <f t="shared" si="327"/>
        <v>0</v>
      </c>
      <c r="BI239" s="823">
        <f t="shared" si="328"/>
        <v>0</v>
      </c>
      <c r="BJ239" s="823">
        <f t="shared" si="329"/>
        <v>0</v>
      </c>
      <c r="BK239" s="824">
        <f t="shared" si="330"/>
        <v>0</v>
      </c>
    </row>
    <row r="240" spans="1:63" s="12" customFormat="1" ht="15" customHeight="1">
      <c r="A240" s="25"/>
      <c r="B240" s="25"/>
      <c r="C240" s="1039"/>
      <c r="D240" s="1015"/>
      <c r="E240" s="1015"/>
      <c r="F240" s="1015"/>
      <c r="G240" s="1015"/>
      <c r="H240" s="1015"/>
      <c r="I240" s="1015"/>
      <c r="J240" s="1015"/>
      <c r="K240" s="1015"/>
      <c r="L240" s="1015"/>
      <c r="M240" s="1040"/>
      <c r="N240" s="952">
        <v>0</v>
      </c>
      <c r="O240" s="953"/>
      <c r="P240" s="952">
        <v>0</v>
      </c>
      <c r="Q240" s="953"/>
      <c r="R240" s="952">
        <v>0</v>
      </c>
      <c r="S240" s="953"/>
      <c r="T240" s="952">
        <v>0</v>
      </c>
      <c r="U240" s="953"/>
      <c r="V240" s="952">
        <v>0</v>
      </c>
      <c r="W240" s="953"/>
      <c r="X240" s="111">
        <f t="shared" si="321"/>
        <v>0</v>
      </c>
      <c r="Y240" s="1136">
        <v>0</v>
      </c>
      <c r="Z240" s="1137"/>
      <c r="AA240" s="1136">
        <v>0</v>
      </c>
      <c r="AB240" s="1137"/>
      <c r="AC240" s="1136">
        <v>0</v>
      </c>
      <c r="AD240" s="1137"/>
      <c r="AE240" s="1136">
        <v>0</v>
      </c>
      <c r="AF240" s="1137"/>
      <c r="AG240" s="1136">
        <v>0</v>
      </c>
      <c r="AH240" s="1137"/>
      <c r="AI240" s="715">
        <f t="shared" si="322"/>
        <v>0</v>
      </c>
      <c r="AJ240" s="1174">
        <v>0</v>
      </c>
      <c r="AK240" s="1175"/>
      <c r="AL240" s="1174">
        <v>0</v>
      </c>
      <c r="AM240" s="1175"/>
      <c r="AN240" s="1174">
        <v>0</v>
      </c>
      <c r="AO240" s="1175"/>
      <c r="AP240" s="1174">
        <v>0</v>
      </c>
      <c r="AQ240" s="1175"/>
      <c r="AR240" s="1174">
        <v>0</v>
      </c>
      <c r="AS240" s="1175"/>
      <c r="AT240" s="907">
        <f t="shared" si="323"/>
        <v>0</v>
      </c>
      <c r="AU240" s="1124">
        <v>0</v>
      </c>
      <c r="AV240" s="1125"/>
      <c r="AW240" s="1124">
        <v>0</v>
      </c>
      <c r="AX240" s="1125"/>
      <c r="AY240" s="1124">
        <v>0</v>
      </c>
      <c r="AZ240" s="1125"/>
      <c r="BA240" s="1124">
        <v>0</v>
      </c>
      <c r="BB240" s="1125"/>
      <c r="BC240" s="1124">
        <v>0</v>
      </c>
      <c r="BD240" s="1125"/>
      <c r="BE240" s="934">
        <f t="shared" si="324"/>
        <v>0</v>
      </c>
      <c r="BF240" s="823">
        <f t="shared" si="325"/>
        <v>0</v>
      </c>
      <c r="BG240" s="823">
        <f t="shared" si="326"/>
        <v>0</v>
      </c>
      <c r="BH240" s="823">
        <f t="shared" si="327"/>
        <v>0</v>
      </c>
      <c r="BI240" s="823">
        <f t="shared" si="328"/>
        <v>0</v>
      </c>
      <c r="BJ240" s="823">
        <f t="shared" si="329"/>
        <v>0</v>
      </c>
      <c r="BK240" s="824">
        <f t="shared" si="330"/>
        <v>0</v>
      </c>
    </row>
    <row r="241" spans="1:65" s="12" customFormat="1" ht="15" customHeight="1">
      <c r="A241" s="25"/>
      <c r="B241" s="25"/>
      <c r="C241" s="74"/>
      <c r="D241" s="75"/>
      <c r="E241" s="75"/>
      <c r="F241" s="75"/>
      <c r="G241" s="75"/>
      <c r="H241" s="75"/>
      <c r="I241" s="75"/>
      <c r="J241" s="75"/>
      <c r="K241" s="987" t="s">
        <v>210</v>
      </c>
      <c r="L241" s="1146"/>
      <c r="M241" s="1147"/>
      <c r="N241" s="958">
        <f>SUM(N235:N240)</f>
        <v>0</v>
      </c>
      <c r="O241" s="968"/>
      <c r="P241" s="958">
        <f>SUM(P235:P240)</f>
        <v>0</v>
      </c>
      <c r="Q241" s="968"/>
      <c r="R241" s="958">
        <f>SUM(R235:R240)</f>
        <v>0</v>
      </c>
      <c r="S241" s="968"/>
      <c r="T241" s="958">
        <f>SUM(T235:T240)</f>
        <v>0</v>
      </c>
      <c r="U241" s="968"/>
      <c r="V241" s="958">
        <f>SUM(V235:V240)</f>
        <v>0</v>
      </c>
      <c r="W241" s="968"/>
      <c r="X241" s="176">
        <f>SUM(X235:X240)</f>
        <v>0</v>
      </c>
      <c r="Y241" s="958">
        <f>SUM(Y235:Y240)</f>
        <v>0</v>
      </c>
      <c r="Z241" s="968"/>
      <c r="AA241" s="958">
        <f>SUM(AA235:AA240)</f>
        <v>0</v>
      </c>
      <c r="AB241" s="968"/>
      <c r="AC241" s="958">
        <f>SUM(AC235:AC240)</f>
        <v>0</v>
      </c>
      <c r="AD241" s="968"/>
      <c r="AE241" s="958">
        <f>SUM(AE235:AE240)</f>
        <v>0</v>
      </c>
      <c r="AF241" s="968"/>
      <c r="AG241" s="958">
        <f>SUM(AG235:AG240)</f>
        <v>0</v>
      </c>
      <c r="AH241" s="968"/>
      <c r="AI241" s="176">
        <f>SUM(AI235:AI240)</f>
        <v>0</v>
      </c>
      <c r="AJ241" s="958">
        <f>SUM(AJ235:AJ240)</f>
        <v>0</v>
      </c>
      <c r="AK241" s="968"/>
      <c r="AL241" s="958">
        <f>SUM(AL235:AL240)</f>
        <v>0</v>
      </c>
      <c r="AM241" s="968"/>
      <c r="AN241" s="958">
        <f>SUM(AN235:AN240)</f>
        <v>0</v>
      </c>
      <c r="AO241" s="968"/>
      <c r="AP241" s="958">
        <f>SUM(AP235:AP240)</f>
        <v>0</v>
      </c>
      <c r="AQ241" s="968"/>
      <c r="AR241" s="958">
        <f>SUM(AR235:AR240)</f>
        <v>0</v>
      </c>
      <c r="AS241" s="968"/>
      <c r="AT241" s="176">
        <f>SUM(AT235:AT240)</f>
        <v>0</v>
      </c>
      <c r="AU241" s="958">
        <f>SUM(AU235:AU240)</f>
        <v>0</v>
      </c>
      <c r="AV241" s="968"/>
      <c r="AW241" s="958">
        <f>SUM(AW235:AW240)</f>
        <v>0</v>
      </c>
      <c r="AX241" s="968"/>
      <c r="AY241" s="958">
        <f>SUM(AY235:AY240)</f>
        <v>0</v>
      </c>
      <c r="AZ241" s="968"/>
      <c r="BA241" s="958">
        <f>SUM(BA235:BA240)</f>
        <v>0</v>
      </c>
      <c r="BB241" s="968"/>
      <c r="BC241" s="958">
        <f>SUM(BC235:BC240)</f>
        <v>0</v>
      </c>
      <c r="BD241" s="968"/>
      <c r="BE241" s="176">
        <f>SUM(BE235:BE240)</f>
        <v>0</v>
      </c>
      <c r="BF241" s="940">
        <f t="shared" si="325"/>
        <v>0</v>
      </c>
      <c r="BG241" s="941">
        <f t="shared" si="326"/>
        <v>0</v>
      </c>
      <c r="BH241" s="941">
        <f t="shared" si="327"/>
        <v>0</v>
      </c>
      <c r="BI241" s="941">
        <f t="shared" si="328"/>
        <v>0</v>
      </c>
      <c r="BJ241" s="941">
        <f t="shared" si="329"/>
        <v>0</v>
      </c>
      <c r="BK241" s="942">
        <f t="shared" si="330"/>
        <v>0</v>
      </c>
    </row>
    <row r="242" spans="1:65" ht="15" customHeight="1">
      <c r="A242" s="25">
        <v>6000</v>
      </c>
      <c r="B242" s="25"/>
      <c r="C242" s="112" t="s">
        <v>220</v>
      </c>
      <c r="D242" s="1020"/>
      <c r="E242" s="974"/>
      <c r="F242" s="974"/>
      <c r="G242" s="974"/>
      <c r="H242" s="974"/>
      <c r="I242" s="974"/>
      <c r="J242" s="1019" t="s">
        <v>792</v>
      </c>
      <c r="K242" s="45"/>
      <c r="L242" s="113"/>
      <c r="M242" s="40"/>
      <c r="N242" s="90"/>
      <c r="O242" s="61"/>
      <c r="P242" s="90"/>
      <c r="Q242" s="61"/>
      <c r="R242" s="90"/>
      <c r="S242" s="61"/>
      <c r="T242" s="90"/>
      <c r="U242" s="61"/>
      <c r="V242" s="90"/>
      <c r="W242" s="61"/>
      <c r="X242" s="62"/>
      <c r="Y242" s="90"/>
      <c r="Z242" s="61"/>
      <c r="AA242" s="90"/>
      <c r="AB242" s="61"/>
      <c r="AC242" s="90"/>
      <c r="AD242" s="61"/>
      <c r="AE242" s="90"/>
      <c r="AF242" s="61"/>
      <c r="AG242" s="90"/>
      <c r="AH242" s="61"/>
      <c r="AI242" s="62"/>
      <c r="AJ242" s="90"/>
      <c r="AK242" s="61"/>
      <c r="AL242" s="90"/>
      <c r="AM242" s="61"/>
      <c r="AN242" s="90"/>
      <c r="AO242" s="61"/>
      <c r="AP242" s="90"/>
      <c r="AQ242" s="61"/>
      <c r="AR242" s="90"/>
      <c r="AS242" s="61"/>
      <c r="AT242" s="62"/>
      <c r="AU242" s="90"/>
      <c r="AV242" s="61"/>
      <c r="AW242" s="90"/>
      <c r="AX242" s="61"/>
      <c r="AY242" s="90"/>
      <c r="AZ242" s="61"/>
      <c r="BA242" s="90"/>
      <c r="BB242" s="61"/>
      <c r="BC242" s="90"/>
      <c r="BD242" s="61"/>
      <c r="BE242" s="62"/>
      <c r="BF242" s="823"/>
      <c r="BG242" s="823"/>
      <c r="BH242" s="823"/>
      <c r="BI242" s="823"/>
      <c r="BJ242" s="823"/>
      <c r="BK242" s="824"/>
    </row>
    <row r="243" spans="1:65" s="12" customFormat="1" ht="32.25" customHeight="1">
      <c r="A243" s="25"/>
      <c r="B243" s="25"/>
      <c r="C243" s="135" t="s">
        <v>514</v>
      </c>
      <c r="D243" s="1000" t="s">
        <v>510</v>
      </c>
      <c r="E243" s="948"/>
      <c r="F243" s="948"/>
      <c r="G243" s="948"/>
      <c r="H243" s="948"/>
      <c r="I243" s="948"/>
      <c r="J243" s="978"/>
      <c r="K243" s="143" t="s">
        <v>697</v>
      </c>
      <c r="L243" s="136" t="s">
        <v>500</v>
      </c>
      <c r="M243" s="14"/>
      <c r="N243" s="114"/>
      <c r="O243" s="61"/>
      <c r="P243" s="114"/>
      <c r="Q243" s="61"/>
      <c r="R243" s="114"/>
      <c r="S243" s="61"/>
      <c r="T243" s="114"/>
      <c r="U243" s="61"/>
      <c r="V243" s="114"/>
      <c r="W243" s="61"/>
      <c r="X243" s="62"/>
      <c r="Y243" s="114"/>
      <c r="Z243" s="61"/>
      <c r="AA243" s="114"/>
      <c r="AB243" s="61"/>
      <c r="AC243" s="114"/>
      <c r="AD243" s="61"/>
      <c r="AE243" s="114"/>
      <c r="AF243" s="61"/>
      <c r="AG243" s="114"/>
      <c r="AH243" s="61"/>
      <c r="AI243" s="62"/>
      <c r="AJ243" s="114"/>
      <c r="AK243" s="61"/>
      <c r="AL243" s="114"/>
      <c r="AM243" s="61"/>
      <c r="AN243" s="114"/>
      <c r="AO243" s="61"/>
      <c r="AP243" s="114"/>
      <c r="AQ243" s="61"/>
      <c r="AR243" s="114"/>
      <c r="AS243" s="61"/>
      <c r="AT243" s="62"/>
      <c r="AU243" s="114"/>
      <c r="AV243" s="61"/>
      <c r="AW243" s="114"/>
      <c r="AX243" s="61"/>
      <c r="AY243" s="114"/>
      <c r="AZ243" s="61"/>
      <c r="BA243" s="114"/>
      <c r="BB243" s="61"/>
      <c r="BC243" s="114"/>
      <c r="BD243" s="61"/>
      <c r="BE243" s="62"/>
      <c r="BF243" s="823"/>
      <c r="BG243" s="823"/>
      <c r="BH243" s="823"/>
      <c r="BI243" s="823"/>
      <c r="BJ243" s="823"/>
      <c r="BK243" s="824"/>
    </row>
    <row r="244" spans="1:65" s="12" customFormat="1" ht="15" customHeight="1">
      <c r="A244" s="25"/>
      <c r="B244" s="25"/>
      <c r="C244" s="290"/>
      <c r="D244" s="1000" t="s">
        <v>515</v>
      </c>
      <c r="E244" s="948"/>
      <c r="F244" s="948"/>
      <c r="G244" s="948"/>
      <c r="H244" s="948"/>
      <c r="I244" s="948"/>
      <c r="J244" s="945">
        <v>372</v>
      </c>
      <c r="K244" s="83"/>
      <c r="L244" s="195">
        <f>C244*J244*K244</f>
        <v>0</v>
      </c>
      <c r="M244" s="14"/>
      <c r="N244" s="952">
        <v>0</v>
      </c>
      <c r="O244" s="953"/>
      <c r="P244" s="952">
        <v>0</v>
      </c>
      <c r="Q244" s="953"/>
      <c r="R244" s="952">
        <v>0</v>
      </c>
      <c r="S244" s="953"/>
      <c r="T244" s="952">
        <v>0</v>
      </c>
      <c r="U244" s="953"/>
      <c r="V244" s="952">
        <v>0</v>
      </c>
      <c r="W244" s="953"/>
      <c r="X244" s="111">
        <f>SUM(N244+P244+R244+T244+V244)</f>
        <v>0</v>
      </c>
      <c r="Y244" s="1136">
        <v>0</v>
      </c>
      <c r="Z244" s="1137"/>
      <c r="AA244" s="1136">
        <v>0</v>
      </c>
      <c r="AB244" s="1137"/>
      <c r="AC244" s="1136">
        <v>0</v>
      </c>
      <c r="AD244" s="1137"/>
      <c r="AE244" s="1136">
        <v>0</v>
      </c>
      <c r="AF244" s="1137"/>
      <c r="AG244" s="1136">
        <v>0</v>
      </c>
      <c r="AH244" s="1137"/>
      <c r="AI244" s="715">
        <f>SUM(Y244+AA244+AC244+AE244+AG244)</f>
        <v>0</v>
      </c>
      <c r="AJ244" s="1174">
        <v>0</v>
      </c>
      <c r="AK244" s="1175"/>
      <c r="AL244" s="1174">
        <v>0</v>
      </c>
      <c r="AM244" s="1175"/>
      <c r="AN244" s="1174">
        <v>0</v>
      </c>
      <c r="AO244" s="1175"/>
      <c r="AP244" s="1174">
        <v>0</v>
      </c>
      <c r="AQ244" s="1175"/>
      <c r="AR244" s="1174">
        <v>0</v>
      </c>
      <c r="AS244" s="1175"/>
      <c r="AT244" s="907">
        <f>SUM(AJ244+AL244+AN244+AP244+AR244)</f>
        <v>0</v>
      </c>
      <c r="AU244" s="1124">
        <v>0</v>
      </c>
      <c r="AV244" s="1125"/>
      <c r="AW244" s="1124">
        <v>0</v>
      </c>
      <c r="AX244" s="1125"/>
      <c r="AY244" s="1124">
        <v>0</v>
      </c>
      <c r="AZ244" s="1125"/>
      <c r="BA244" s="1124">
        <v>0</v>
      </c>
      <c r="BB244" s="1125"/>
      <c r="BC244" s="1124">
        <v>0</v>
      </c>
      <c r="BD244" s="1125"/>
      <c r="BE244" s="934">
        <f>SUM(AU244+AW244+AY244+BA244+BC244)</f>
        <v>0</v>
      </c>
      <c r="BF244" s="823">
        <f>N244+Y244+AJ244+AU244</f>
        <v>0</v>
      </c>
      <c r="BG244" s="823">
        <f>P244+AA244+AL244+AW244</f>
        <v>0</v>
      </c>
      <c r="BH244" s="823">
        <f>R244+AC244+AN244+AY244</f>
        <v>0</v>
      </c>
      <c r="BI244" s="823">
        <f>T244+AE244+AP244+BA244</f>
        <v>0</v>
      </c>
      <c r="BJ244" s="823">
        <f>V244+AG244+AR244+BC244</f>
        <v>0</v>
      </c>
      <c r="BK244" s="824">
        <f>X244+AI244+AT244+BE244</f>
        <v>0</v>
      </c>
    </row>
    <row r="245" spans="1:65" s="12" customFormat="1" ht="15" customHeight="1">
      <c r="A245" s="25"/>
      <c r="B245" s="25"/>
      <c r="C245" s="290"/>
      <c r="D245" s="1000" t="s">
        <v>516</v>
      </c>
      <c r="E245" s="1004"/>
      <c r="F245" s="1004"/>
      <c r="G245" s="1004"/>
      <c r="H245" s="1004"/>
      <c r="I245" s="1004"/>
      <c r="J245" s="945">
        <v>760</v>
      </c>
      <c r="K245" s="83"/>
      <c r="L245" s="195">
        <f>C245*J245*K245</f>
        <v>0</v>
      </c>
      <c r="M245" s="14"/>
      <c r="N245" s="952">
        <v>0</v>
      </c>
      <c r="O245" s="953"/>
      <c r="P245" s="952">
        <v>0</v>
      </c>
      <c r="Q245" s="953"/>
      <c r="R245" s="952">
        <v>0</v>
      </c>
      <c r="S245" s="953"/>
      <c r="T245" s="952">
        <v>0</v>
      </c>
      <c r="U245" s="953"/>
      <c r="V245" s="952">
        <v>0</v>
      </c>
      <c r="W245" s="953"/>
      <c r="X245" s="111">
        <f>SUM(N245+P245+R245+T245+V245)</f>
        <v>0</v>
      </c>
      <c r="Y245" s="1136">
        <v>0</v>
      </c>
      <c r="Z245" s="1137"/>
      <c r="AA245" s="1136">
        <v>0</v>
      </c>
      <c r="AB245" s="1137"/>
      <c r="AC245" s="1136">
        <v>0</v>
      </c>
      <c r="AD245" s="1137"/>
      <c r="AE245" s="1136">
        <v>0</v>
      </c>
      <c r="AF245" s="1137"/>
      <c r="AG245" s="1136">
        <v>0</v>
      </c>
      <c r="AH245" s="1137"/>
      <c r="AI245" s="715">
        <f>SUM(Y245+AA245+AC245+AE245+AG245)</f>
        <v>0</v>
      </c>
      <c r="AJ245" s="1174">
        <v>0</v>
      </c>
      <c r="AK245" s="1175"/>
      <c r="AL245" s="1174">
        <v>0</v>
      </c>
      <c r="AM245" s="1175"/>
      <c r="AN245" s="1174">
        <v>0</v>
      </c>
      <c r="AO245" s="1175"/>
      <c r="AP245" s="1174">
        <v>0</v>
      </c>
      <c r="AQ245" s="1175"/>
      <c r="AR245" s="1174">
        <v>0</v>
      </c>
      <c r="AS245" s="1175"/>
      <c r="AT245" s="907">
        <f>SUM(AJ245+AL245+AN245+AP245+AR245)</f>
        <v>0</v>
      </c>
      <c r="AU245" s="1124">
        <v>0</v>
      </c>
      <c r="AV245" s="1125"/>
      <c r="AW245" s="1124">
        <v>0</v>
      </c>
      <c r="AX245" s="1125"/>
      <c r="AY245" s="1124">
        <v>0</v>
      </c>
      <c r="AZ245" s="1125"/>
      <c r="BA245" s="1124">
        <v>0</v>
      </c>
      <c r="BB245" s="1125"/>
      <c r="BC245" s="1124">
        <v>0</v>
      </c>
      <c r="BD245" s="1125"/>
      <c r="BE245" s="934">
        <f>SUM(AU245+AW245+AY245+BA245+BC245)</f>
        <v>0</v>
      </c>
      <c r="BF245" s="823">
        <f>N245+Y245+AJ245+AU245</f>
        <v>0</v>
      </c>
      <c r="BG245" s="823">
        <f>P245+AA245+AL245+AW245</f>
        <v>0</v>
      </c>
      <c r="BH245" s="823">
        <f>R245+AC245+AN245+AY245</f>
        <v>0</v>
      </c>
      <c r="BI245" s="823">
        <f>T245+AE245+AP245+BA245</f>
        <v>0</v>
      </c>
      <c r="BJ245" s="823">
        <f>V245+AG245+AR245+BC245</f>
        <v>0</v>
      </c>
      <c r="BK245" s="824">
        <f>X245+AI245+AT245+BE245</f>
        <v>0</v>
      </c>
    </row>
    <row r="246" spans="1:65" s="12" customFormat="1" ht="15" customHeight="1">
      <c r="A246" s="25"/>
      <c r="B246" s="25"/>
      <c r="C246" s="290"/>
      <c r="D246" s="1021" t="s">
        <v>571</v>
      </c>
      <c r="E246" s="1022"/>
      <c r="F246" s="1022"/>
      <c r="G246" s="1022"/>
      <c r="H246" s="1022"/>
      <c r="I246" s="1022"/>
      <c r="J246" s="1022"/>
      <c r="K246" s="1022"/>
      <c r="L246" s="1022"/>
      <c r="M246" s="1023"/>
      <c r="N246" s="952">
        <v>0</v>
      </c>
      <c r="O246" s="953"/>
      <c r="P246" s="952">
        <v>0</v>
      </c>
      <c r="Q246" s="953"/>
      <c r="R246" s="952">
        <v>0</v>
      </c>
      <c r="S246" s="953"/>
      <c r="T246" s="952">
        <v>0</v>
      </c>
      <c r="U246" s="953"/>
      <c r="V246" s="952">
        <v>0</v>
      </c>
      <c r="W246" s="953"/>
      <c r="X246" s="111">
        <f>SUM(N246+P246+R246+T246+V246)</f>
        <v>0</v>
      </c>
      <c r="Y246" s="1136">
        <v>0</v>
      </c>
      <c r="Z246" s="1137"/>
      <c r="AA246" s="1136">
        <v>0</v>
      </c>
      <c r="AB246" s="1137"/>
      <c r="AC246" s="1136">
        <v>0</v>
      </c>
      <c r="AD246" s="1137"/>
      <c r="AE246" s="1136">
        <v>0</v>
      </c>
      <c r="AF246" s="1137"/>
      <c r="AG246" s="1136">
        <v>0</v>
      </c>
      <c r="AH246" s="1137"/>
      <c r="AI246" s="715">
        <f>SUM(Y246+AA246+AC246+AE246+AG246)</f>
        <v>0</v>
      </c>
      <c r="AJ246" s="1174">
        <v>0</v>
      </c>
      <c r="AK246" s="1175"/>
      <c r="AL246" s="1174">
        <v>0</v>
      </c>
      <c r="AM246" s="1175"/>
      <c r="AN246" s="1174">
        <v>0</v>
      </c>
      <c r="AO246" s="1175"/>
      <c r="AP246" s="1174">
        <v>0</v>
      </c>
      <c r="AQ246" s="1175"/>
      <c r="AR246" s="1174">
        <v>0</v>
      </c>
      <c r="AS246" s="1175"/>
      <c r="AT246" s="907">
        <f>SUM(AJ246+AL246+AN246+AP246+AR246)</f>
        <v>0</v>
      </c>
      <c r="AU246" s="1124">
        <v>0</v>
      </c>
      <c r="AV246" s="1125"/>
      <c r="AW246" s="1124">
        <v>0</v>
      </c>
      <c r="AX246" s="1125"/>
      <c r="AY246" s="1124">
        <v>0</v>
      </c>
      <c r="AZ246" s="1125"/>
      <c r="BA246" s="1124">
        <v>0</v>
      </c>
      <c r="BB246" s="1125"/>
      <c r="BC246" s="1124">
        <v>0</v>
      </c>
      <c r="BD246" s="1125"/>
      <c r="BE246" s="934">
        <f>SUM(AU246+AW246+AY246+BA246+BC246)</f>
        <v>0</v>
      </c>
      <c r="BF246" s="823">
        <f>N246+Y246+AJ246+AU246</f>
        <v>0</v>
      </c>
      <c r="BG246" s="823">
        <f>P246+AA246+AL246+AW246</f>
        <v>0</v>
      </c>
      <c r="BH246" s="823">
        <f>R246+AC246+AN246+AY246</f>
        <v>0</v>
      </c>
      <c r="BI246" s="823">
        <f>T246+AE246+AP246+BA246</f>
        <v>0</v>
      </c>
      <c r="BJ246" s="823">
        <f>V246+AG246+AR246+BC246</f>
        <v>0</v>
      </c>
      <c r="BK246" s="824">
        <f>X246+AI246+AT246+BE246</f>
        <v>0</v>
      </c>
    </row>
    <row r="247" spans="1:65" s="55" customFormat="1" ht="15" customHeight="1">
      <c r="A247" s="140"/>
      <c r="B247" s="140"/>
      <c r="C247" s="152"/>
      <c r="D247" s="153"/>
      <c r="E247" s="153"/>
      <c r="F247" s="153"/>
      <c r="G247" s="153"/>
      <c r="H247" s="153"/>
      <c r="I247" s="153"/>
      <c r="J247" s="153"/>
      <c r="K247" s="153"/>
      <c r="L247" s="153"/>
      <c r="M247" s="154" t="s">
        <v>211</v>
      </c>
      <c r="N247" s="958">
        <f>SUM(N244:N246)</f>
        <v>0</v>
      </c>
      <c r="O247" s="968"/>
      <c r="P247" s="958">
        <f>SUM(P244:P246)</f>
        <v>0</v>
      </c>
      <c r="Q247" s="968"/>
      <c r="R247" s="958">
        <f>SUM(R244:R246)</f>
        <v>0</v>
      </c>
      <c r="S247" s="968"/>
      <c r="T247" s="958">
        <f>SUM(T244:T246)</f>
        <v>0</v>
      </c>
      <c r="U247" s="968"/>
      <c r="V247" s="958">
        <f>SUM(V244:V246)</f>
        <v>0</v>
      </c>
      <c r="W247" s="968"/>
      <c r="X247" s="176">
        <f>SUM(X244:X246)</f>
        <v>0</v>
      </c>
      <c r="Y247" s="958">
        <f>SUM(Y244:Y246)</f>
        <v>0</v>
      </c>
      <c r="Z247" s="968"/>
      <c r="AA247" s="958">
        <f>SUM(AA244:AA246)</f>
        <v>0</v>
      </c>
      <c r="AB247" s="968"/>
      <c r="AC247" s="958">
        <f>SUM(AC244:AC246)</f>
        <v>0</v>
      </c>
      <c r="AD247" s="968"/>
      <c r="AE247" s="958">
        <f>SUM(AE244:AE246)</f>
        <v>0</v>
      </c>
      <c r="AF247" s="968"/>
      <c r="AG247" s="958">
        <f>SUM(AG244:AG246)</f>
        <v>0</v>
      </c>
      <c r="AH247" s="968"/>
      <c r="AI247" s="176">
        <f>SUM(AI244:AI246)</f>
        <v>0</v>
      </c>
      <c r="AJ247" s="958">
        <f>SUM(AJ244:AJ246)</f>
        <v>0</v>
      </c>
      <c r="AK247" s="968"/>
      <c r="AL247" s="958">
        <f>SUM(AL244:AL246)</f>
        <v>0</v>
      </c>
      <c r="AM247" s="968"/>
      <c r="AN247" s="958">
        <f>SUM(AN244:AN246)</f>
        <v>0</v>
      </c>
      <c r="AO247" s="968"/>
      <c r="AP247" s="958">
        <f>SUM(AP244:AP246)</f>
        <v>0</v>
      </c>
      <c r="AQ247" s="968"/>
      <c r="AR247" s="958">
        <f>SUM(AR244:AR246)</f>
        <v>0</v>
      </c>
      <c r="AS247" s="968"/>
      <c r="AT247" s="176">
        <f>SUM(AT244:AT246)</f>
        <v>0</v>
      </c>
      <c r="AU247" s="958">
        <f>SUM(AU244:AU246)</f>
        <v>0</v>
      </c>
      <c r="AV247" s="968"/>
      <c r="AW247" s="958">
        <f>SUM(AW244:AW246)</f>
        <v>0</v>
      </c>
      <c r="AX247" s="968"/>
      <c r="AY247" s="958">
        <f>SUM(AY244:AY246)</f>
        <v>0</v>
      </c>
      <c r="AZ247" s="968"/>
      <c r="BA247" s="958">
        <f>SUM(BA244:BA246)</f>
        <v>0</v>
      </c>
      <c r="BB247" s="968"/>
      <c r="BC247" s="958">
        <f>SUM(BC244:BC246)</f>
        <v>0</v>
      </c>
      <c r="BD247" s="968"/>
      <c r="BE247" s="176">
        <f>SUM(BE244:BE246)</f>
        <v>0</v>
      </c>
      <c r="BF247" s="838">
        <f>N247+Y247+AJ247+AU247</f>
        <v>0</v>
      </c>
      <c r="BG247" s="838">
        <f>P247+AA247+AL247+AW247</f>
        <v>0</v>
      </c>
      <c r="BH247" s="838">
        <f>R247+AC247+AN247+AY247</f>
        <v>0</v>
      </c>
      <c r="BI247" s="838">
        <f>T247+AE247+AP247+BA247</f>
        <v>0</v>
      </c>
      <c r="BJ247" s="838">
        <f>V247+AG247+AR247+BC247</f>
        <v>0</v>
      </c>
      <c r="BK247" s="839">
        <f>X247+AI247+AT247+BE247</f>
        <v>0</v>
      </c>
    </row>
    <row r="248" spans="1:65" s="55" customFormat="1" ht="15.75" customHeight="1">
      <c r="A248" s="140"/>
      <c r="B248" s="140"/>
      <c r="C248" s="123" t="s">
        <v>585</v>
      </c>
      <c r="D248" s="93"/>
      <c r="E248" s="93"/>
      <c r="F248" s="93"/>
      <c r="G248" s="93"/>
      <c r="H248" s="93"/>
      <c r="I248" s="93"/>
      <c r="J248" s="1026"/>
      <c r="K248" s="1027"/>
      <c r="L248" s="1027"/>
      <c r="M248" s="1027"/>
      <c r="N248" s="1074">
        <f>ROUNDUP(SUM(N220,N227,N233,N241,N247),0)</f>
        <v>0</v>
      </c>
      <c r="O248" s="968"/>
      <c r="P248" s="1074">
        <f>ROUNDUP(SUM(P220,P227,P233,P241,P247,),0)</f>
        <v>0</v>
      </c>
      <c r="Q248" s="968"/>
      <c r="R248" s="1074">
        <f>ROUNDUP(SUM(R220,R227,R233,R241,R247,),0)</f>
        <v>0</v>
      </c>
      <c r="S248" s="968"/>
      <c r="T248" s="1074">
        <f>ROUNDUP(SUM(T220,T227,T233,T241,T247),0)</f>
        <v>0</v>
      </c>
      <c r="U248" s="968"/>
      <c r="V248" s="1074">
        <f>ROUNDUP(SUM(V220,V227,V233,V241,V247),0)</f>
        <v>0</v>
      </c>
      <c r="W248" s="968"/>
      <c r="X248" s="179">
        <f>ROUNDUP(SUM(X220,X227,X233,X241,X247,),0)</f>
        <v>0</v>
      </c>
      <c r="Y248" s="1074">
        <f>ROUNDUP(SUM(Y220,Y227,Y233,Y241,Y247),0)</f>
        <v>0</v>
      </c>
      <c r="Z248" s="968"/>
      <c r="AA248" s="1074">
        <f>ROUNDUP(SUM(AA220,AA227,AA233,AA241,AA247,),0)</f>
        <v>0</v>
      </c>
      <c r="AB248" s="968"/>
      <c r="AC248" s="1074">
        <f>ROUNDUP(SUM(AC220,AC227,AC233,AC241,AC247,),0)</f>
        <v>0</v>
      </c>
      <c r="AD248" s="968"/>
      <c r="AE248" s="1074">
        <f>ROUNDUP(SUM(AE220,AE227,AE233,AE241,AE247),0)</f>
        <v>0</v>
      </c>
      <c r="AF248" s="968"/>
      <c r="AG248" s="1074">
        <f>ROUNDUP(SUM(AG220,AG227,AG233,AG241,AG247),0)</f>
        <v>0</v>
      </c>
      <c r="AH248" s="968"/>
      <c r="AI248" s="179">
        <f>ROUNDUP(SUM(AI220,AI227,AI233,AI241,AI247,),0)</f>
        <v>0</v>
      </c>
      <c r="AJ248" s="1074">
        <f>ROUNDUP(SUM(AJ220,AJ227,AJ233,AJ241,AJ247),0)</f>
        <v>0</v>
      </c>
      <c r="AK248" s="968"/>
      <c r="AL248" s="1074">
        <f>ROUNDUP(SUM(AL220,AL227,AL233,AL241,AL247,),0)</f>
        <v>0</v>
      </c>
      <c r="AM248" s="968"/>
      <c r="AN248" s="1074">
        <f>ROUNDUP(SUM(AN220,AN227,AN233,AN241,AN247,),0)</f>
        <v>0</v>
      </c>
      <c r="AO248" s="968"/>
      <c r="AP248" s="1074">
        <f>ROUNDUP(SUM(AP220,AP227,AP233,AP241,AP247),0)</f>
        <v>0</v>
      </c>
      <c r="AQ248" s="968"/>
      <c r="AR248" s="1074">
        <f>ROUNDUP(SUM(AR220,AR227,AR233,AR241,AR247),0)</f>
        <v>0</v>
      </c>
      <c r="AS248" s="968"/>
      <c r="AT248" s="179">
        <f>ROUNDUP(SUM(AT220,AT227,AT233,AT241,AT247,),0)</f>
        <v>0</v>
      </c>
      <c r="AU248" s="1074">
        <f>ROUNDUP(SUM(AU220,AU227,AU233,AU241,AU247),0)</f>
        <v>0</v>
      </c>
      <c r="AV248" s="968"/>
      <c r="AW248" s="1074">
        <f>ROUNDUP(SUM(AW220,AW227,AW233,AW241,AW247,),0)</f>
        <v>0</v>
      </c>
      <c r="AX248" s="968"/>
      <c r="AY248" s="1074">
        <f>ROUNDUP(SUM(AY220,AY227,AY233,AY241,AY247,),0)</f>
        <v>0</v>
      </c>
      <c r="AZ248" s="968"/>
      <c r="BA248" s="1074">
        <f>ROUNDUP(SUM(BA220,BA227,BA233,BA241,BA247),0)</f>
        <v>0</v>
      </c>
      <c r="BB248" s="968"/>
      <c r="BC248" s="1074">
        <f>ROUNDUP(SUM(BC220,BC227,BC233,BC241,BC247),0)</f>
        <v>0</v>
      </c>
      <c r="BD248" s="968"/>
      <c r="BE248" s="179">
        <f>ROUNDUP(SUM(BE220,BE227,BE233,BE241,BE247,),0)</f>
        <v>0</v>
      </c>
      <c r="BF248" s="840">
        <f>N248+Y248+AJ248+AU248</f>
        <v>0</v>
      </c>
      <c r="BG248" s="840">
        <f>P248+AA248+AL248+AW248</f>
        <v>0</v>
      </c>
      <c r="BH248" s="840">
        <f>R248+AC248+AN248+AY248</f>
        <v>0</v>
      </c>
      <c r="BI248" s="840">
        <f>T248+AE248+AP248+BA248</f>
        <v>0</v>
      </c>
      <c r="BJ248" s="840">
        <f>V248+AG248+AR248+BC248</f>
        <v>0</v>
      </c>
      <c r="BK248" s="841">
        <f>X248+AI248+AT248+BE248</f>
        <v>0</v>
      </c>
    </row>
    <row r="249" spans="1:65" ht="15" customHeight="1">
      <c r="C249" s="1145"/>
      <c r="D249" s="991"/>
      <c r="E249" s="991"/>
      <c r="F249" s="991"/>
      <c r="G249" s="991"/>
      <c r="H249" s="991"/>
      <c r="I249" s="991"/>
      <c r="J249" s="991"/>
      <c r="K249" s="991"/>
      <c r="L249" s="991"/>
      <c r="M249" s="959"/>
      <c r="N249" s="90"/>
      <c r="O249" s="91"/>
      <c r="P249" s="90"/>
      <c r="Q249" s="91"/>
      <c r="R249" s="90"/>
      <c r="S249" s="91"/>
      <c r="T249" s="90"/>
      <c r="U249" s="91"/>
      <c r="V249" s="90"/>
      <c r="W249" s="91"/>
      <c r="X249" s="48"/>
      <c r="Y249" s="90"/>
      <c r="Z249" s="91"/>
      <c r="AA249" s="90"/>
      <c r="AB249" s="91"/>
      <c r="AC249" s="90"/>
      <c r="AD249" s="91"/>
      <c r="AE249" s="90"/>
      <c r="AF249" s="91"/>
      <c r="AG249" s="90"/>
      <c r="AH249" s="91"/>
      <c r="AI249" s="48"/>
      <c r="AJ249" s="90"/>
      <c r="AK249" s="91"/>
      <c r="AL249" s="90"/>
      <c r="AM249" s="91"/>
      <c r="AN249" s="90"/>
      <c r="AO249" s="91"/>
      <c r="AP249" s="90"/>
      <c r="AQ249" s="91"/>
      <c r="AR249" s="90"/>
      <c r="AS249" s="91"/>
      <c r="AT249" s="48"/>
      <c r="AU249" s="90"/>
      <c r="AV249" s="91"/>
      <c r="AW249" s="90"/>
      <c r="AX249" s="91"/>
      <c r="AY249" s="90"/>
      <c r="AZ249" s="91"/>
      <c r="BA249" s="90"/>
      <c r="BB249" s="91"/>
      <c r="BC249" s="90"/>
      <c r="BD249" s="91"/>
      <c r="BE249" s="48"/>
      <c r="BF249" s="923"/>
      <c r="BG249" s="923"/>
      <c r="BH249" s="923"/>
      <c r="BI249" s="923"/>
      <c r="BJ249" s="923"/>
      <c r="BK249" s="924"/>
    </row>
    <row r="250" spans="1:65" ht="15" customHeight="1">
      <c r="C250" s="92" t="s">
        <v>586</v>
      </c>
      <c r="D250" s="93"/>
      <c r="E250" s="93"/>
      <c r="F250" s="93"/>
      <c r="G250" s="93"/>
      <c r="H250" s="93"/>
      <c r="I250" s="93"/>
      <c r="J250" s="93"/>
      <c r="K250" s="93"/>
      <c r="L250" s="93"/>
      <c r="M250" s="94"/>
      <c r="N250" s="1070">
        <f>N200+N248</f>
        <v>0</v>
      </c>
      <c r="O250" s="1071"/>
      <c r="P250" s="1070">
        <f>P200+P248</f>
        <v>0</v>
      </c>
      <c r="Q250" s="1071"/>
      <c r="R250" s="1070">
        <f>R200+R248</f>
        <v>0</v>
      </c>
      <c r="S250" s="1071"/>
      <c r="T250" s="1070">
        <f>T200+T248</f>
        <v>0</v>
      </c>
      <c r="U250" s="1071"/>
      <c r="V250" s="1070">
        <f>V200+V248</f>
        <v>0</v>
      </c>
      <c r="W250" s="1071"/>
      <c r="X250" s="179">
        <f>X200+X248</f>
        <v>0</v>
      </c>
      <c r="Y250" s="1070">
        <f>Y200+Y248</f>
        <v>0</v>
      </c>
      <c r="Z250" s="1071"/>
      <c r="AA250" s="1070">
        <f>AA200+AA248</f>
        <v>0</v>
      </c>
      <c r="AB250" s="1071"/>
      <c r="AC250" s="1070">
        <f>AC200+AC248</f>
        <v>0</v>
      </c>
      <c r="AD250" s="1071"/>
      <c r="AE250" s="1070">
        <f>AE200+AE248</f>
        <v>0</v>
      </c>
      <c r="AF250" s="1071"/>
      <c r="AG250" s="1070">
        <f>AG200+AG248</f>
        <v>0</v>
      </c>
      <c r="AH250" s="1071"/>
      <c r="AI250" s="179">
        <f>AI200+AI248</f>
        <v>0</v>
      </c>
      <c r="AJ250" s="1070">
        <f>AJ200+AJ248</f>
        <v>0</v>
      </c>
      <c r="AK250" s="1071"/>
      <c r="AL250" s="1070">
        <f>AL200+AL248</f>
        <v>0</v>
      </c>
      <c r="AM250" s="1071"/>
      <c r="AN250" s="1070">
        <f>AN200+AN248</f>
        <v>0</v>
      </c>
      <c r="AO250" s="1071"/>
      <c r="AP250" s="1070">
        <f>AP200+AP248</f>
        <v>0</v>
      </c>
      <c r="AQ250" s="1071"/>
      <c r="AR250" s="1070">
        <f>AR200+AR248</f>
        <v>0</v>
      </c>
      <c r="AS250" s="1071"/>
      <c r="AT250" s="179">
        <f>AT200+AT248</f>
        <v>0</v>
      </c>
      <c r="AU250" s="1070">
        <f>AU200+AU248</f>
        <v>0</v>
      </c>
      <c r="AV250" s="1071"/>
      <c r="AW250" s="1070">
        <f>AW200+AW248</f>
        <v>0</v>
      </c>
      <c r="AX250" s="1071"/>
      <c r="AY250" s="1070">
        <f>AY200+AY248</f>
        <v>0</v>
      </c>
      <c r="AZ250" s="1071"/>
      <c r="BA250" s="1070">
        <f>BA200+BA248</f>
        <v>0</v>
      </c>
      <c r="BB250" s="1071"/>
      <c r="BC250" s="1070">
        <f>BC200+BC248</f>
        <v>0</v>
      </c>
      <c r="BD250" s="1071"/>
      <c r="BE250" s="179">
        <f>BE200+BE248</f>
        <v>0</v>
      </c>
      <c r="BF250" s="840">
        <f>N250+Y250+AJ250+AU250</f>
        <v>0</v>
      </c>
      <c r="BG250" s="840">
        <f>P250+AA250+AL250+AW250</f>
        <v>0</v>
      </c>
      <c r="BH250" s="840">
        <f>R250+AC250+AN250+AY250</f>
        <v>0</v>
      </c>
      <c r="BI250" s="840">
        <f>T250+AE250+AP250+BA250</f>
        <v>0</v>
      </c>
      <c r="BJ250" s="840">
        <f>V250+AG250+AR250+BC250</f>
        <v>0</v>
      </c>
      <c r="BK250" s="841">
        <f>X250+AI250+AT250+BE250</f>
        <v>0</v>
      </c>
      <c r="BM250" s="12"/>
    </row>
    <row r="251" spans="1:65" ht="15" customHeight="1">
      <c r="C251" s="1145"/>
      <c r="D251" s="991"/>
      <c r="E251" s="991"/>
      <c r="F251" s="991"/>
      <c r="G251" s="991"/>
      <c r="H251" s="991"/>
      <c r="I251" s="991"/>
      <c r="J251" s="991"/>
      <c r="K251" s="991"/>
      <c r="L251" s="991"/>
      <c r="M251" s="959"/>
      <c r="N251" s="135"/>
      <c r="O251" s="837"/>
      <c r="P251" s="135"/>
      <c r="Q251" s="837"/>
      <c r="R251" s="135"/>
      <c r="S251" s="837"/>
      <c r="T251" s="135"/>
      <c r="U251" s="837"/>
      <c r="V251" s="135"/>
      <c r="W251" s="837"/>
      <c r="X251" s="48"/>
      <c r="Y251" s="135"/>
      <c r="Z251" s="837"/>
      <c r="AA251" s="135"/>
      <c r="AB251" s="837"/>
      <c r="AC251" s="135"/>
      <c r="AD251" s="837"/>
      <c r="AE251" s="135"/>
      <c r="AF251" s="837"/>
      <c r="AG251" s="135"/>
      <c r="AH251" s="837"/>
      <c r="AI251" s="48"/>
      <c r="AJ251" s="135"/>
      <c r="AK251" s="837"/>
      <c r="AL251" s="135"/>
      <c r="AM251" s="837"/>
      <c r="AN251" s="135"/>
      <c r="AO251" s="837"/>
      <c r="AP251" s="135"/>
      <c r="AQ251" s="837"/>
      <c r="AR251" s="135"/>
      <c r="AS251" s="837"/>
      <c r="AT251" s="48"/>
      <c r="AU251" s="135"/>
      <c r="AV251" s="837"/>
      <c r="AW251" s="135"/>
      <c r="AX251" s="837"/>
      <c r="AY251" s="135"/>
      <c r="AZ251" s="837"/>
      <c r="BA251" s="135"/>
      <c r="BB251" s="837"/>
      <c r="BC251" s="135"/>
      <c r="BD251" s="837"/>
      <c r="BE251" s="48"/>
      <c r="BF251" s="923"/>
      <c r="BG251" s="923"/>
      <c r="BH251" s="923"/>
      <c r="BI251" s="923"/>
      <c r="BJ251" s="923"/>
      <c r="BK251" s="924"/>
    </row>
    <row r="252" spans="1:65" ht="15" customHeight="1">
      <c r="C252" s="123" t="s">
        <v>587</v>
      </c>
      <c r="D252" s="124"/>
      <c r="E252" s="124"/>
      <c r="F252" s="124"/>
      <c r="G252" s="124"/>
      <c r="H252" s="124"/>
      <c r="I252" s="124"/>
      <c r="J252" s="124"/>
      <c r="K252" s="124"/>
      <c r="L252" s="124"/>
      <c r="M252" s="103"/>
      <c r="N252" s="1070">
        <f>N202+N250</f>
        <v>0</v>
      </c>
      <c r="O252" s="1071"/>
      <c r="P252" s="1070">
        <f>P202+P250</f>
        <v>0</v>
      </c>
      <c r="Q252" s="1071"/>
      <c r="R252" s="1070">
        <f>R202+R250</f>
        <v>0</v>
      </c>
      <c r="S252" s="1071"/>
      <c r="T252" s="1070">
        <f>T202+T250</f>
        <v>0</v>
      </c>
      <c r="U252" s="1071"/>
      <c r="V252" s="1070">
        <f>V202+V250</f>
        <v>0</v>
      </c>
      <c r="W252" s="1071"/>
      <c r="X252" s="179">
        <f>X202+X250</f>
        <v>0</v>
      </c>
      <c r="Y252" s="1070">
        <f>Y204+Y250</f>
        <v>0</v>
      </c>
      <c r="Z252" s="1071"/>
      <c r="AA252" s="1070">
        <f>AA204+AA250</f>
        <v>0</v>
      </c>
      <c r="AB252" s="1071"/>
      <c r="AC252" s="1070">
        <f>AC204+AC250</f>
        <v>0</v>
      </c>
      <c r="AD252" s="1071"/>
      <c r="AE252" s="1070">
        <f>AE204+AE250</f>
        <v>0</v>
      </c>
      <c r="AF252" s="1071"/>
      <c r="AG252" s="1070">
        <f>AG204+AG250</f>
        <v>0</v>
      </c>
      <c r="AH252" s="1071"/>
      <c r="AI252" s="179">
        <f>AI204+AI250</f>
        <v>0</v>
      </c>
      <c r="AJ252" s="1070">
        <f>AJ206+AJ250</f>
        <v>0</v>
      </c>
      <c r="AK252" s="1071"/>
      <c r="AL252" s="1070">
        <f>AL206+AL250</f>
        <v>0</v>
      </c>
      <c r="AM252" s="1071"/>
      <c r="AN252" s="1070">
        <f>AN206+AN250</f>
        <v>0</v>
      </c>
      <c r="AO252" s="1071"/>
      <c r="AP252" s="1070">
        <f>AP206+AP250</f>
        <v>0</v>
      </c>
      <c r="AQ252" s="1071"/>
      <c r="AR252" s="1070">
        <f>AR206+AR250</f>
        <v>0</v>
      </c>
      <c r="AS252" s="1071"/>
      <c r="AT252" s="179">
        <f>AT206+AT250</f>
        <v>0</v>
      </c>
      <c r="AU252" s="1070">
        <f>AU208+AU250</f>
        <v>0</v>
      </c>
      <c r="AV252" s="1071"/>
      <c r="AW252" s="1070">
        <f>AW208+AW250</f>
        <v>0</v>
      </c>
      <c r="AX252" s="1071"/>
      <c r="AY252" s="1070">
        <f>AY208+AY250</f>
        <v>0</v>
      </c>
      <c r="AZ252" s="1071"/>
      <c r="BA252" s="1070">
        <f>BA208+BA250</f>
        <v>0</v>
      </c>
      <c r="BB252" s="1071"/>
      <c r="BC252" s="1070">
        <f>BC208+BC250</f>
        <v>0</v>
      </c>
      <c r="BD252" s="1071"/>
      <c r="BE252" s="179">
        <f>BE208+BE250</f>
        <v>0</v>
      </c>
      <c r="BF252" s="925">
        <f>N252+Y252+AJ252+AU252</f>
        <v>0</v>
      </c>
      <c r="BG252" s="840">
        <f>P252+AA252+AL252+AW252</f>
        <v>0</v>
      </c>
      <c r="BH252" s="840">
        <f>R252+AC252+AN252+AY252</f>
        <v>0</v>
      </c>
      <c r="BI252" s="840">
        <f>T252+AE252+AP252+BA252</f>
        <v>0</v>
      </c>
      <c r="BJ252" s="840">
        <f>V252+AG252+AR252+BC252</f>
        <v>0</v>
      </c>
      <c r="BK252" s="841">
        <f>X252+AI252+AT252+BE252</f>
        <v>0</v>
      </c>
    </row>
    <row r="253" spans="1:65" ht="17.100000000000001" customHeight="1">
      <c r="C253" s="55"/>
      <c r="D253" s="55"/>
      <c r="M253" s="57"/>
      <c r="N253" s="83"/>
      <c r="O253" s="83"/>
      <c r="Q253" s="83"/>
      <c r="S253" s="83"/>
      <c r="U253" s="83"/>
      <c r="W253" s="83"/>
      <c r="Y253" s="12"/>
      <c r="AJ253" s="12"/>
      <c r="AU253" s="12"/>
    </row>
    <row r="254" spans="1:65" ht="17.100000000000001" customHeight="1">
      <c r="M254" s="57"/>
      <c r="N254" s="83"/>
      <c r="O254" s="83"/>
      <c r="Q254" s="83"/>
      <c r="S254" s="83"/>
      <c r="U254" s="83"/>
      <c r="W254" s="83"/>
      <c r="Y254" s="12"/>
      <c r="AJ254" s="12"/>
      <c r="AU254" s="12"/>
    </row>
    <row r="255" spans="1:65" ht="17.100000000000001" customHeight="1">
      <c r="C255" s="443" t="s">
        <v>470</v>
      </c>
      <c r="M255" s="39"/>
      <c r="N255" s="39"/>
      <c r="O255" s="39"/>
      <c r="P255" s="39"/>
      <c r="Q255" s="39"/>
      <c r="R255" s="39"/>
      <c r="S255" s="39"/>
      <c r="T255" s="39"/>
      <c r="U255" s="39"/>
      <c r="V255" s="39"/>
      <c r="W255" s="39"/>
      <c r="X255" s="39"/>
      <c r="Y255" s="39"/>
      <c r="AJ255" s="39"/>
      <c r="AU255" s="39"/>
    </row>
    <row r="256" spans="1:65" ht="17.100000000000001" customHeight="1">
      <c r="C256" s="444" t="s">
        <v>471</v>
      </c>
      <c r="D256" s="14"/>
      <c r="E256" s="14"/>
      <c r="F256" s="14"/>
      <c r="G256" s="14"/>
      <c r="H256" s="14"/>
      <c r="I256" s="14"/>
      <c r="J256" s="14"/>
      <c r="K256" s="14"/>
      <c r="L256" s="14"/>
      <c r="M256" s="39"/>
      <c r="N256" s="39"/>
      <c r="O256" s="39"/>
      <c r="P256" s="39"/>
      <c r="Q256" s="39"/>
      <c r="R256" s="39"/>
      <c r="S256" s="39"/>
      <c r="T256" s="39"/>
      <c r="U256" s="39"/>
      <c r="V256" s="39"/>
      <c r="W256" s="39"/>
      <c r="X256" s="39"/>
      <c r="Y256" s="39"/>
      <c r="AJ256" s="39"/>
      <c r="AU256" s="39"/>
    </row>
    <row r="257" spans="3:47" ht="17.100000000000001" customHeight="1">
      <c r="C257" s="445" t="s">
        <v>465</v>
      </c>
      <c r="D257" s="14"/>
      <c r="E257" s="14"/>
      <c r="F257" s="14"/>
      <c r="G257" s="14"/>
      <c r="H257" s="14"/>
      <c r="I257" s="14"/>
      <c r="J257" s="14"/>
      <c r="K257" s="14"/>
      <c r="L257" s="14"/>
      <c r="M257" s="39"/>
      <c r="N257" s="39"/>
      <c r="O257" s="39"/>
      <c r="P257" s="39"/>
      <c r="Q257" s="39"/>
      <c r="R257" s="39"/>
      <c r="S257" s="39"/>
      <c r="T257" s="39"/>
      <c r="U257" s="39"/>
      <c r="V257" s="39"/>
      <c r="W257" s="39"/>
      <c r="X257" s="39"/>
      <c r="Y257" s="39"/>
      <c r="AJ257" s="39"/>
      <c r="AU257" s="39"/>
    </row>
    <row r="258" spans="3:47" ht="17.100000000000001" customHeight="1">
      <c r="C258" s="445" t="s">
        <v>511</v>
      </c>
      <c r="D258" s="14"/>
      <c r="E258" s="14"/>
      <c r="F258" s="14"/>
      <c r="G258" s="14"/>
      <c r="H258" s="14"/>
      <c r="I258" s="14"/>
      <c r="J258" s="14"/>
      <c r="K258" s="14"/>
      <c r="L258" s="14"/>
      <c r="M258" s="39"/>
      <c r="N258" s="39"/>
      <c r="O258" s="39"/>
      <c r="P258" s="39"/>
      <c r="Q258" s="39"/>
      <c r="R258" s="39"/>
      <c r="S258" s="39"/>
      <c r="T258" s="39"/>
      <c r="U258" s="39"/>
      <c r="V258" s="39"/>
      <c r="W258" s="39"/>
      <c r="X258" s="39"/>
      <c r="Y258" s="39"/>
      <c r="AJ258" s="39"/>
      <c r="AU258" s="39"/>
    </row>
    <row r="259" spans="3:47" ht="17.100000000000001" customHeight="1">
      <c r="C259" s="446" t="s">
        <v>473</v>
      </c>
      <c r="D259" s="14"/>
      <c r="E259" s="14"/>
      <c r="F259" s="14"/>
      <c r="G259" s="14"/>
      <c r="H259" s="14"/>
      <c r="I259" s="14"/>
      <c r="J259" s="14"/>
      <c r="K259" s="14"/>
      <c r="L259" s="14"/>
      <c r="M259" s="39"/>
      <c r="N259" s="39"/>
      <c r="O259" s="39"/>
      <c r="P259" s="39"/>
      <c r="Q259" s="39"/>
      <c r="R259" s="39"/>
      <c r="S259" s="39"/>
      <c r="T259" s="39"/>
      <c r="U259" s="39"/>
      <c r="V259" s="39"/>
      <c r="W259" s="39"/>
      <c r="X259" s="39"/>
      <c r="Y259" s="39"/>
      <c r="AJ259" s="39"/>
      <c r="AU259" s="39"/>
    </row>
    <row r="260" spans="3:47" ht="17.100000000000001" customHeight="1">
      <c r="C260" s="445" t="s">
        <v>472</v>
      </c>
      <c r="D260" s="14"/>
      <c r="E260" s="14"/>
      <c r="F260" s="14"/>
      <c r="G260" s="14"/>
      <c r="H260" s="14"/>
      <c r="I260" s="14"/>
      <c r="J260" s="14"/>
      <c r="K260" s="14"/>
      <c r="L260" s="14"/>
      <c r="M260" s="39"/>
      <c r="N260" s="39"/>
      <c r="O260" s="39"/>
      <c r="P260" s="39"/>
      <c r="Q260" s="39"/>
      <c r="R260" s="39"/>
      <c r="S260" s="39"/>
      <c r="T260" s="39"/>
      <c r="U260" s="39"/>
      <c r="V260" s="39"/>
      <c r="W260" s="39"/>
      <c r="X260" s="39"/>
      <c r="Y260" s="39"/>
      <c r="AJ260" s="39"/>
      <c r="AU260" s="39"/>
    </row>
    <row r="261" spans="3:47" ht="17.100000000000001" customHeight="1">
      <c r="D261" s="14"/>
      <c r="E261" s="14"/>
      <c r="F261" s="14"/>
      <c r="G261" s="14"/>
      <c r="H261" s="14"/>
      <c r="I261" s="14"/>
      <c r="J261" s="14"/>
      <c r="K261" s="14"/>
      <c r="L261" s="14"/>
      <c r="M261" s="39"/>
      <c r="N261" s="39"/>
      <c r="O261" s="39"/>
      <c r="P261" s="39"/>
      <c r="Q261" s="39"/>
      <c r="R261" s="39"/>
      <c r="S261" s="39"/>
      <c r="T261" s="39"/>
      <c r="U261" s="39"/>
      <c r="V261" s="39"/>
      <c r="W261" s="39"/>
      <c r="X261" s="39"/>
      <c r="Y261" s="39"/>
      <c r="AJ261" s="39"/>
      <c r="AU261" s="39"/>
    </row>
    <row r="262" spans="3:47" ht="17.100000000000001" customHeight="1">
      <c r="C262" s="14"/>
      <c r="D262" s="14"/>
      <c r="E262" s="14"/>
      <c r="F262" s="14"/>
      <c r="G262" s="14"/>
      <c r="H262" s="14"/>
      <c r="I262" s="14"/>
      <c r="J262" s="14"/>
      <c r="K262" s="14"/>
      <c r="L262" s="14"/>
      <c r="M262" s="39"/>
      <c r="N262" s="39"/>
      <c r="O262" s="39"/>
      <c r="P262" s="39"/>
      <c r="Q262" s="39"/>
      <c r="R262" s="39"/>
      <c r="S262" s="39"/>
      <c r="T262" s="39"/>
      <c r="U262" s="39"/>
      <c r="V262" s="39"/>
      <c r="W262" s="39"/>
      <c r="X262" s="39"/>
      <c r="Y262" s="39"/>
      <c r="AJ262" s="39"/>
      <c r="AU262" s="39"/>
    </row>
    <row r="263" spans="3:47" ht="17.100000000000001" customHeight="1">
      <c r="C263" s="14"/>
      <c r="D263" s="14"/>
      <c r="E263" s="14"/>
      <c r="F263" s="14"/>
      <c r="G263" s="14"/>
      <c r="H263" s="14"/>
      <c r="I263" s="14"/>
      <c r="J263" s="14"/>
      <c r="K263" s="14"/>
      <c r="L263" s="14"/>
      <c r="M263" s="39"/>
      <c r="N263" s="39"/>
      <c r="O263" s="39"/>
      <c r="P263" s="39"/>
      <c r="Q263" s="39"/>
      <c r="R263" s="39"/>
      <c r="S263" s="39"/>
      <c r="T263" s="39"/>
      <c r="U263" s="39"/>
      <c r="V263" s="39"/>
      <c r="W263" s="39"/>
      <c r="X263" s="39"/>
      <c r="Y263" s="39"/>
      <c r="AJ263" s="39"/>
      <c r="AU263" s="39"/>
    </row>
    <row r="264" spans="3:47" ht="17.100000000000001" customHeight="1">
      <c r="C264" s="14"/>
      <c r="D264" s="14"/>
      <c r="E264" s="14"/>
      <c r="F264" s="14"/>
      <c r="G264" s="14"/>
      <c r="H264" s="14"/>
      <c r="I264" s="14"/>
      <c r="J264" s="14"/>
      <c r="K264" s="14"/>
      <c r="L264" s="14"/>
      <c r="M264" s="39"/>
      <c r="N264" s="39"/>
      <c r="O264" s="39"/>
      <c r="P264" s="39"/>
      <c r="Q264" s="39"/>
      <c r="R264" s="39"/>
      <c r="S264" s="39"/>
      <c r="T264" s="39"/>
      <c r="U264" s="39"/>
      <c r="V264" s="39"/>
      <c r="W264" s="39"/>
      <c r="X264" s="39"/>
      <c r="Y264" s="39"/>
      <c r="AJ264" s="39"/>
      <c r="AU264" s="39"/>
    </row>
    <row r="265" spans="3:47" ht="17.100000000000001" customHeight="1">
      <c r="C265" s="14"/>
      <c r="D265" s="14"/>
      <c r="E265" s="14"/>
      <c r="F265" s="14"/>
      <c r="G265" s="14"/>
      <c r="H265" s="14"/>
      <c r="I265" s="14"/>
      <c r="J265" s="14"/>
      <c r="K265" s="14"/>
      <c r="L265" s="14"/>
      <c r="M265" s="39"/>
      <c r="N265" s="39"/>
      <c r="O265" s="39"/>
      <c r="P265" s="39"/>
      <c r="Q265" s="39"/>
      <c r="R265" s="39"/>
      <c r="S265" s="128"/>
      <c r="T265" s="39"/>
      <c r="U265" s="39"/>
      <c r="V265" s="39"/>
      <c r="W265" s="39"/>
      <c r="X265" s="39"/>
      <c r="Y265" s="39"/>
      <c r="AJ265" s="39"/>
      <c r="AU265" s="39"/>
    </row>
    <row r="266" spans="3:47" ht="17.100000000000001" customHeight="1">
      <c r="C266" s="14"/>
      <c r="D266" s="14"/>
      <c r="E266" s="14"/>
      <c r="F266" s="14"/>
      <c r="G266" s="14"/>
      <c r="H266" s="14"/>
      <c r="I266" s="14"/>
      <c r="J266" s="14"/>
      <c r="K266" s="14"/>
      <c r="L266" s="14"/>
      <c r="M266" s="39"/>
      <c r="N266" s="39"/>
      <c r="O266" s="39"/>
      <c r="P266" s="39"/>
      <c r="Q266" s="39"/>
      <c r="R266" s="39"/>
      <c r="S266" s="39"/>
      <c r="T266" s="39"/>
      <c r="U266" s="39"/>
      <c r="V266" s="39"/>
      <c r="W266" s="39"/>
      <c r="X266" s="39"/>
      <c r="Y266" s="39"/>
      <c r="AJ266" s="39"/>
      <c r="AU266" s="39"/>
    </row>
    <row r="267" spans="3:47" ht="17.100000000000001" customHeight="1">
      <c r="C267" s="14"/>
      <c r="D267" s="14"/>
      <c r="E267" s="14"/>
      <c r="F267" s="14"/>
      <c r="G267" s="14"/>
      <c r="H267" s="14"/>
      <c r="I267" s="14"/>
      <c r="J267" s="14"/>
      <c r="K267" s="14"/>
      <c r="L267" s="14"/>
      <c r="M267" s="39"/>
      <c r="N267" s="39"/>
      <c r="O267" s="39"/>
      <c r="P267" s="39"/>
      <c r="Q267" s="39"/>
      <c r="R267" s="39"/>
      <c r="S267" s="39"/>
      <c r="T267" s="39"/>
      <c r="U267" s="39"/>
      <c r="V267" s="39"/>
      <c r="W267" s="39"/>
      <c r="X267" s="39"/>
      <c r="Y267" s="39"/>
      <c r="AJ267" s="39"/>
      <c r="AU267" s="39"/>
    </row>
    <row r="268" spans="3:47" ht="17.100000000000001" customHeight="1">
      <c r="C268" s="14"/>
      <c r="D268" s="14"/>
      <c r="E268" s="14"/>
      <c r="F268" s="14"/>
      <c r="G268" s="14"/>
      <c r="H268" s="14"/>
      <c r="I268" s="14"/>
      <c r="J268" s="14"/>
      <c r="K268" s="14"/>
      <c r="L268" s="14"/>
      <c r="M268" s="39"/>
      <c r="N268" s="39"/>
      <c r="O268" s="39"/>
      <c r="P268" s="39"/>
      <c r="Q268" s="39"/>
      <c r="R268" s="39"/>
      <c r="S268" s="39"/>
      <c r="T268" s="39"/>
      <c r="U268" s="39"/>
      <c r="V268" s="39"/>
      <c r="W268" s="39"/>
      <c r="X268" s="39"/>
      <c r="Y268" s="39"/>
      <c r="AJ268" s="39"/>
      <c r="AU268" s="39"/>
    </row>
    <row r="269" spans="3:47" ht="17.100000000000001" customHeight="1">
      <c r="C269" s="14"/>
      <c r="D269" s="14"/>
      <c r="E269" s="14"/>
      <c r="F269" s="14"/>
      <c r="G269" s="14"/>
      <c r="H269" s="14"/>
      <c r="I269" s="14"/>
      <c r="J269" s="14"/>
      <c r="K269" s="14"/>
      <c r="L269" s="14"/>
      <c r="M269" s="39"/>
      <c r="N269" s="39"/>
      <c r="O269" s="39"/>
      <c r="P269" s="39"/>
      <c r="Q269" s="39"/>
      <c r="R269" s="39"/>
      <c r="S269" s="39"/>
      <c r="T269" s="39"/>
      <c r="U269" s="39"/>
      <c r="V269" s="39"/>
      <c r="W269" s="39"/>
      <c r="X269" s="39"/>
      <c r="Y269" s="39"/>
      <c r="AJ269" s="39"/>
      <c r="AU269" s="39"/>
    </row>
    <row r="270" spans="3:47" ht="17.100000000000001" customHeight="1">
      <c r="C270" s="14"/>
      <c r="D270" s="14"/>
      <c r="E270" s="14"/>
      <c r="F270" s="14"/>
      <c r="G270" s="14"/>
      <c r="H270" s="14"/>
      <c r="I270" s="14"/>
      <c r="J270" s="14"/>
      <c r="K270" s="14"/>
      <c r="L270" s="14"/>
      <c r="M270" s="39"/>
      <c r="N270" s="39"/>
      <c r="O270" s="39"/>
      <c r="P270" s="39"/>
      <c r="Q270" s="39"/>
      <c r="R270" s="39"/>
      <c r="S270" s="39"/>
      <c r="T270" s="39"/>
      <c r="U270" s="39"/>
      <c r="V270" s="39"/>
      <c r="W270" s="39"/>
      <c r="X270" s="39"/>
      <c r="Y270" s="39"/>
      <c r="AJ270" s="39"/>
      <c r="AU270" s="39"/>
    </row>
    <row r="272" spans="3:47" ht="17.100000000000001" customHeight="1">
      <c r="C272" s="130" t="s">
        <v>577</v>
      </c>
      <c r="D272" s="130"/>
      <c r="E272" s="130"/>
      <c r="F272" s="130"/>
      <c r="G272" s="130"/>
      <c r="H272" s="130"/>
      <c r="I272" s="130"/>
      <c r="J272" s="130"/>
      <c r="K272" s="130"/>
      <c r="L272" s="130"/>
      <c r="M272" s="131"/>
      <c r="N272" s="131"/>
      <c r="O272" s="131"/>
      <c r="P272" s="131"/>
      <c r="Q272" s="131"/>
      <c r="R272" s="131"/>
      <c r="S272" s="131"/>
      <c r="U272" s="131"/>
      <c r="W272" s="131"/>
    </row>
    <row r="273" spans="3:23" ht="17.100000000000001" customHeight="1">
      <c r="C273" s="132" t="s">
        <v>577</v>
      </c>
      <c r="D273" s="132"/>
      <c r="E273" s="132"/>
      <c r="F273" s="132"/>
      <c r="G273" s="132"/>
      <c r="H273" s="132"/>
      <c r="I273" s="132"/>
      <c r="J273" s="132"/>
      <c r="K273" s="132"/>
      <c r="L273" s="132"/>
      <c r="M273" s="131" t="s">
        <v>577</v>
      </c>
      <c r="N273" s="131" t="s">
        <v>577</v>
      </c>
      <c r="O273" s="131"/>
      <c r="P273" s="131" t="s">
        <v>577</v>
      </c>
      <c r="Q273" s="131"/>
      <c r="R273" s="131" t="s">
        <v>577</v>
      </c>
      <c r="S273" s="131"/>
      <c r="U273" s="131"/>
      <c r="W273" s="131"/>
    </row>
    <row r="274" spans="3:23" ht="17.100000000000001" customHeight="1">
      <c r="C274" s="132" t="s">
        <v>577</v>
      </c>
      <c r="D274" s="132"/>
      <c r="E274" s="132"/>
      <c r="F274" s="132"/>
      <c r="G274" s="132"/>
      <c r="H274" s="132"/>
      <c r="I274" s="132"/>
      <c r="J274" s="132"/>
      <c r="K274" s="132"/>
      <c r="L274" s="132"/>
      <c r="M274" s="131" t="s">
        <v>577</v>
      </c>
      <c r="N274" s="131" t="s">
        <v>577</v>
      </c>
      <c r="O274" s="131"/>
      <c r="P274" s="131" t="s">
        <v>577</v>
      </c>
      <c r="Q274" s="131"/>
      <c r="R274" s="131" t="s">
        <v>577</v>
      </c>
      <c r="S274" s="131"/>
      <c r="U274" s="131"/>
      <c r="W274" s="131"/>
    </row>
    <row r="275" spans="3:23" ht="17.100000000000001" customHeight="1">
      <c r="C275" s="132" t="s">
        <v>577</v>
      </c>
      <c r="D275" s="132"/>
      <c r="E275" s="132"/>
      <c r="F275" s="132"/>
      <c r="G275" s="132"/>
      <c r="H275" s="132"/>
      <c r="I275" s="132"/>
      <c r="J275" s="132"/>
      <c r="K275" s="132"/>
      <c r="L275" s="132"/>
      <c r="M275" s="131"/>
      <c r="N275" s="131"/>
      <c r="O275" s="131"/>
      <c r="P275" s="131"/>
      <c r="Q275" s="131"/>
      <c r="R275" s="131" t="s">
        <v>577</v>
      </c>
      <c r="S275" s="131"/>
      <c r="U275" s="131"/>
      <c r="W275" s="131"/>
    </row>
    <row r="276" spans="3:23" ht="17.100000000000001" customHeight="1">
      <c r="C276" s="133"/>
      <c r="D276" s="133"/>
      <c r="E276" s="133"/>
      <c r="F276" s="133"/>
      <c r="G276" s="133"/>
      <c r="H276" s="133"/>
      <c r="I276" s="133"/>
      <c r="J276" s="133"/>
      <c r="K276" s="133"/>
      <c r="L276" s="133"/>
      <c r="M276" s="131" t="s">
        <v>577</v>
      </c>
      <c r="N276" s="131" t="s">
        <v>577</v>
      </c>
      <c r="O276" s="131"/>
      <c r="P276" s="131" t="s">
        <v>577</v>
      </c>
      <c r="Q276" s="131"/>
      <c r="R276" s="131" t="s">
        <v>577</v>
      </c>
      <c r="S276" s="131"/>
      <c r="U276" s="131"/>
      <c r="W276" s="131"/>
    </row>
  </sheetData>
  <mergeCells count="3214">
    <mergeCell ref="AL206:AM206"/>
    <mergeCell ref="AJ147:AK147"/>
    <mergeCell ref="AL147:AM147"/>
    <mergeCell ref="AN147:AO147"/>
    <mergeCell ref="AP147:AQ147"/>
    <mergeCell ref="AL205:AM205"/>
    <mergeCell ref="AN205:AO205"/>
    <mergeCell ref="AN206:AO206"/>
    <mergeCell ref="AP206:AQ206"/>
    <mergeCell ref="AL150:AM150"/>
    <mergeCell ref="C206:H206"/>
    <mergeCell ref="I206:L206"/>
    <mergeCell ref="Y206:Z206"/>
    <mergeCell ref="AA206:AB206"/>
    <mergeCell ref="Y205:Z205"/>
    <mergeCell ref="AA205:AB205"/>
    <mergeCell ref="AP205:AQ205"/>
    <mergeCell ref="AC206:AD206"/>
    <mergeCell ref="AE206:AF206"/>
    <mergeCell ref="AG206:AH206"/>
    <mergeCell ref="AJ206:AK206"/>
    <mergeCell ref="AC205:AD205"/>
    <mergeCell ref="AE205:AF205"/>
    <mergeCell ref="AG205:AH205"/>
    <mergeCell ref="T171:U171"/>
    <mergeCell ref="AG171:AH171"/>
    <mergeCell ref="R171:S171"/>
    <mergeCell ref="N169:O169"/>
    <mergeCell ref="P169:Q169"/>
    <mergeCell ref="R169:S169"/>
    <mergeCell ref="T169:U169"/>
    <mergeCell ref="C171:D171"/>
    <mergeCell ref="J144:M144"/>
    <mergeCell ref="N144:O144"/>
    <mergeCell ref="P144:Q144"/>
    <mergeCell ref="R144:S144"/>
    <mergeCell ref="T144:U144"/>
    <mergeCell ref="V143:W143"/>
    <mergeCell ref="L143:M143"/>
    <mergeCell ref="N143:O143"/>
    <mergeCell ref="P143:Q143"/>
    <mergeCell ref="R143:S143"/>
    <mergeCell ref="AJ143:AK143"/>
    <mergeCell ref="AL143:AM143"/>
    <mergeCell ref="AN143:AO143"/>
    <mergeCell ref="AP143:AQ143"/>
    <mergeCell ref="AR143:AS143"/>
    <mergeCell ref="AR144:AS144"/>
    <mergeCell ref="AJ144:AK144"/>
    <mergeCell ref="AL144:AM144"/>
    <mergeCell ref="AN144:AO144"/>
    <mergeCell ref="AP144:AQ144"/>
    <mergeCell ref="V144:W144"/>
    <mergeCell ref="Y144:Z144"/>
    <mergeCell ref="AA144:AB144"/>
    <mergeCell ref="AC144:AD144"/>
    <mergeCell ref="AE144:AF144"/>
    <mergeCell ref="AG144:AH144"/>
    <mergeCell ref="L142:M142"/>
    <mergeCell ref="N142:O142"/>
    <mergeCell ref="P142:Q142"/>
    <mergeCell ref="R142:S142"/>
    <mergeCell ref="T142:U142"/>
    <mergeCell ref="V141:W141"/>
    <mergeCell ref="L141:M141"/>
    <mergeCell ref="N141:O141"/>
    <mergeCell ref="P141:Q141"/>
    <mergeCell ref="R141:S141"/>
    <mergeCell ref="AP141:AQ141"/>
    <mergeCell ref="AR141:AS141"/>
    <mergeCell ref="AL142:AM142"/>
    <mergeCell ref="AN142:AO142"/>
    <mergeCell ref="AP142:AQ142"/>
    <mergeCell ref="AR142:AS142"/>
    <mergeCell ref="T143:U143"/>
    <mergeCell ref="V142:W142"/>
    <mergeCell ref="AG142:AH142"/>
    <mergeCell ref="AJ141:AK141"/>
    <mergeCell ref="AL141:AM141"/>
    <mergeCell ref="AN141:AO141"/>
    <mergeCell ref="Y141:Z141"/>
    <mergeCell ref="AA141:AB141"/>
    <mergeCell ref="AC141:AD141"/>
    <mergeCell ref="AE141:AF141"/>
    <mergeCell ref="Y143:Z143"/>
    <mergeCell ref="AA143:AB143"/>
    <mergeCell ref="AC143:AD143"/>
    <mergeCell ref="AE143:AF143"/>
    <mergeCell ref="AG143:AH143"/>
    <mergeCell ref="AJ142:AK142"/>
    <mergeCell ref="L139:M139"/>
    <mergeCell ref="N139:O139"/>
    <mergeCell ref="P139:Q139"/>
    <mergeCell ref="R139:S139"/>
    <mergeCell ref="T139:U139"/>
    <mergeCell ref="V138:W138"/>
    <mergeCell ref="AG139:AH139"/>
    <mergeCell ref="AJ138:AK138"/>
    <mergeCell ref="Y138:Z138"/>
    <mergeCell ref="L140:M140"/>
    <mergeCell ref="N140:O140"/>
    <mergeCell ref="P140:Q140"/>
    <mergeCell ref="R140:S140"/>
    <mergeCell ref="T140:U140"/>
    <mergeCell ref="V139:W139"/>
    <mergeCell ref="AP139:AQ139"/>
    <mergeCell ref="AR139:AS139"/>
    <mergeCell ref="AL140:AM140"/>
    <mergeCell ref="AN140:AO140"/>
    <mergeCell ref="AP140:AQ140"/>
    <mergeCell ref="AR140:AS140"/>
    <mergeCell ref="V140:W140"/>
    <mergeCell ref="AG140:AH140"/>
    <mergeCell ref="AJ139:AK139"/>
    <mergeCell ref="AL139:AM139"/>
    <mergeCell ref="AN139:AO139"/>
    <mergeCell ref="Y139:Z139"/>
    <mergeCell ref="AA139:AB139"/>
    <mergeCell ref="AC139:AD139"/>
    <mergeCell ref="AE139:AF139"/>
    <mergeCell ref="AJ140:AK140"/>
    <mergeCell ref="Y140:Z140"/>
    <mergeCell ref="D135:I135"/>
    <mergeCell ref="J135:M135"/>
    <mergeCell ref="L137:M137"/>
    <mergeCell ref="L138:M138"/>
    <mergeCell ref="N138:O138"/>
    <mergeCell ref="P138:Q138"/>
    <mergeCell ref="N135:O135"/>
    <mergeCell ref="P135:Q135"/>
    <mergeCell ref="R138:S138"/>
    <mergeCell ref="T138:U138"/>
    <mergeCell ref="E136:I136"/>
    <mergeCell ref="AL138:AM138"/>
    <mergeCell ref="AN138:AO138"/>
    <mergeCell ref="AP138:AQ138"/>
    <mergeCell ref="AA138:AB138"/>
    <mergeCell ref="AC138:AD138"/>
    <mergeCell ref="AE138:AF138"/>
    <mergeCell ref="AG138:AH138"/>
    <mergeCell ref="R135:S135"/>
    <mergeCell ref="T135:U135"/>
    <mergeCell ref="V135:W135"/>
    <mergeCell ref="Y135:Z135"/>
    <mergeCell ref="AA135:AB135"/>
    <mergeCell ref="AP134:AQ134"/>
    <mergeCell ref="AR134:AS134"/>
    <mergeCell ref="AJ135:AK135"/>
    <mergeCell ref="AL135:AM135"/>
    <mergeCell ref="AN135:AO135"/>
    <mergeCell ref="AP135:AQ135"/>
    <mergeCell ref="AR135:AS135"/>
    <mergeCell ref="AJ134:AK134"/>
    <mergeCell ref="AC135:AD135"/>
    <mergeCell ref="AE135:AF135"/>
    <mergeCell ref="AL134:AM134"/>
    <mergeCell ref="AC134:AD134"/>
    <mergeCell ref="AE134:AF134"/>
    <mergeCell ref="AG134:AH134"/>
    <mergeCell ref="AG135:AH135"/>
    <mergeCell ref="L133:M133"/>
    <mergeCell ref="N133:O133"/>
    <mergeCell ref="P133:Q133"/>
    <mergeCell ref="R133:S133"/>
    <mergeCell ref="T133:U133"/>
    <mergeCell ref="V133:W133"/>
    <mergeCell ref="AP133:AQ133"/>
    <mergeCell ref="AR133:AS133"/>
    <mergeCell ref="L134:M134"/>
    <mergeCell ref="N134:O134"/>
    <mergeCell ref="P134:Q134"/>
    <mergeCell ref="R134:S134"/>
    <mergeCell ref="T134:U134"/>
    <mergeCell ref="V134:W134"/>
    <mergeCell ref="Y133:Z133"/>
    <mergeCell ref="AA133:AB133"/>
    <mergeCell ref="AL133:AM133"/>
    <mergeCell ref="AN133:AO133"/>
    <mergeCell ref="AC133:AD133"/>
    <mergeCell ref="AE133:AF133"/>
    <mergeCell ref="AG133:AH133"/>
    <mergeCell ref="AJ133:AK133"/>
    <mergeCell ref="Y134:Z134"/>
    <mergeCell ref="AA134:AB134"/>
    <mergeCell ref="L131:M131"/>
    <mergeCell ref="N131:O131"/>
    <mergeCell ref="P131:Q131"/>
    <mergeCell ref="R131:S131"/>
    <mergeCell ref="T131:U131"/>
    <mergeCell ref="V131:W131"/>
    <mergeCell ref="Y131:Z131"/>
    <mergeCell ref="AA131:AB131"/>
    <mergeCell ref="AC131:AD131"/>
    <mergeCell ref="AE131:AF131"/>
    <mergeCell ref="AG131:AH131"/>
    <mergeCell ref="AJ131:AK131"/>
    <mergeCell ref="AL131:AM131"/>
    <mergeCell ref="AN131:AO131"/>
    <mergeCell ref="AN134:AO134"/>
    <mergeCell ref="AP131:AQ131"/>
    <mergeCell ref="AR131:AS131"/>
    <mergeCell ref="L132:M132"/>
    <mergeCell ref="N132:O132"/>
    <mergeCell ref="P132:Q132"/>
    <mergeCell ref="R132:S132"/>
    <mergeCell ref="T132:U132"/>
    <mergeCell ref="V132:W132"/>
    <mergeCell ref="Y132:Z132"/>
    <mergeCell ref="AA132:AB132"/>
    <mergeCell ref="AC132:AD132"/>
    <mergeCell ref="AE132:AF132"/>
    <mergeCell ref="AG132:AH132"/>
    <mergeCell ref="AJ132:AK132"/>
    <mergeCell ref="AL132:AM132"/>
    <mergeCell ref="AN132:AO132"/>
    <mergeCell ref="AP132:AQ132"/>
    <mergeCell ref="AR132:AS132"/>
    <mergeCell ref="L129:M129"/>
    <mergeCell ref="N129:O129"/>
    <mergeCell ref="P129:Q129"/>
    <mergeCell ref="R129:S129"/>
    <mergeCell ref="T129:U129"/>
    <mergeCell ref="V129:W129"/>
    <mergeCell ref="Y129:Z129"/>
    <mergeCell ref="AA129:AB129"/>
    <mergeCell ref="AC129:AD129"/>
    <mergeCell ref="AE129:AF129"/>
    <mergeCell ref="AG129:AH129"/>
    <mergeCell ref="AJ129:AK129"/>
    <mergeCell ref="AL129:AM129"/>
    <mergeCell ref="AN129:AO129"/>
    <mergeCell ref="AP129:AQ129"/>
    <mergeCell ref="AR129:AS129"/>
    <mergeCell ref="L130:M130"/>
    <mergeCell ref="N130:O130"/>
    <mergeCell ref="P130:Q130"/>
    <mergeCell ref="R130:S130"/>
    <mergeCell ref="T130:U130"/>
    <mergeCell ref="V130:W130"/>
    <mergeCell ref="Y130:Z130"/>
    <mergeCell ref="AA130:AB130"/>
    <mergeCell ref="AC130:AD130"/>
    <mergeCell ref="AE130:AF130"/>
    <mergeCell ref="AG130:AH130"/>
    <mergeCell ref="AJ130:AK130"/>
    <mergeCell ref="AL130:AM130"/>
    <mergeCell ref="AN130:AO130"/>
    <mergeCell ref="AP130:AQ130"/>
    <mergeCell ref="AR130:AS130"/>
    <mergeCell ref="L127:M127"/>
    <mergeCell ref="N127:O127"/>
    <mergeCell ref="P127:Q127"/>
    <mergeCell ref="R127:S127"/>
    <mergeCell ref="T127:U127"/>
    <mergeCell ref="V127:W127"/>
    <mergeCell ref="Y127:Z127"/>
    <mergeCell ref="AA127:AB127"/>
    <mergeCell ref="AC127:AD127"/>
    <mergeCell ref="AE127:AF127"/>
    <mergeCell ref="AG127:AH127"/>
    <mergeCell ref="AJ127:AK127"/>
    <mergeCell ref="AL127:AM127"/>
    <mergeCell ref="AN127:AO127"/>
    <mergeCell ref="AP127:AQ127"/>
    <mergeCell ref="AR127:AS127"/>
    <mergeCell ref="L128:M128"/>
    <mergeCell ref="N128:O128"/>
    <mergeCell ref="P128:Q128"/>
    <mergeCell ref="R128:S128"/>
    <mergeCell ref="T128:U128"/>
    <mergeCell ref="V128:W128"/>
    <mergeCell ref="Y128:Z128"/>
    <mergeCell ref="AA128:AB128"/>
    <mergeCell ref="AC128:AD128"/>
    <mergeCell ref="AE128:AF128"/>
    <mergeCell ref="AG128:AH128"/>
    <mergeCell ref="AJ128:AK128"/>
    <mergeCell ref="AL128:AM128"/>
    <mergeCell ref="AN128:AO128"/>
    <mergeCell ref="AP128:AQ128"/>
    <mergeCell ref="AR128:AS128"/>
    <mergeCell ref="L125:M125"/>
    <mergeCell ref="N125:O125"/>
    <mergeCell ref="P125:Q125"/>
    <mergeCell ref="R125:S125"/>
    <mergeCell ref="T125:U125"/>
    <mergeCell ref="V125:W125"/>
    <mergeCell ref="Y125:Z125"/>
    <mergeCell ref="AA125:AB125"/>
    <mergeCell ref="AC125:AD125"/>
    <mergeCell ref="AE125:AF125"/>
    <mergeCell ref="AG125:AH125"/>
    <mergeCell ref="AJ125:AK125"/>
    <mergeCell ref="AL125:AM125"/>
    <mergeCell ref="AN125:AO125"/>
    <mergeCell ref="AP125:AQ125"/>
    <mergeCell ref="AR125:AS125"/>
    <mergeCell ref="L126:M126"/>
    <mergeCell ref="N126:O126"/>
    <mergeCell ref="P126:Q126"/>
    <mergeCell ref="R126:S126"/>
    <mergeCell ref="T126:U126"/>
    <mergeCell ref="V126:W126"/>
    <mergeCell ref="Y126:Z126"/>
    <mergeCell ref="AA126:AB126"/>
    <mergeCell ref="AC126:AD126"/>
    <mergeCell ref="AE126:AF126"/>
    <mergeCell ref="AG126:AH126"/>
    <mergeCell ref="AJ126:AK126"/>
    <mergeCell ref="AL126:AM126"/>
    <mergeCell ref="AN126:AO126"/>
    <mergeCell ref="AP126:AQ126"/>
    <mergeCell ref="AR126:AS126"/>
    <mergeCell ref="AR248:AS248"/>
    <mergeCell ref="AJ250:AK250"/>
    <mergeCell ref="AL250:AM250"/>
    <mergeCell ref="AN250:AO250"/>
    <mergeCell ref="AP250:AQ250"/>
    <mergeCell ref="AR250:AS250"/>
    <mergeCell ref="AJ248:AK248"/>
    <mergeCell ref="AL248:AM248"/>
    <mergeCell ref="AN248:AO248"/>
    <mergeCell ref="AP248:AQ248"/>
    <mergeCell ref="AJ252:AK252"/>
    <mergeCell ref="AL252:AM252"/>
    <mergeCell ref="AN252:AO252"/>
    <mergeCell ref="AP252:AQ252"/>
    <mergeCell ref="AR252:AS252"/>
    <mergeCell ref="E121:I121"/>
    <mergeCell ref="L122:M122"/>
    <mergeCell ref="L123:M123"/>
    <mergeCell ref="N123:O123"/>
    <mergeCell ref="P123:Q123"/>
    <mergeCell ref="R123:S123"/>
    <mergeCell ref="T123:U123"/>
    <mergeCell ref="V123:W123"/>
    <mergeCell ref="Y123:Z123"/>
    <mergeCell ref="AE123:AF123"/>
    <mergeCell ref="AG123:AH123"/>
    <mergeCell ref="AJ123:AK123"/>
    <mergeCell ref="AL123:AM123"/>
    <mergeCell ref="L124:M124"/>
    <mergeCell ref="N124:O124"/>
    <mergeCell ref="P124:Q124"/>
    <mergeCell ref="R124:S124"/>
    <mergeCell ref="AR244:AS244"/>
    <mergeCell ref="AJ245:AK245"/>
    <mergeCell ref="AL245:AM245"/>
    <mergeCell ref="AN245:AO245"/>
    <mergeCell ref="AP245:AQ245"/>
    <mergeCell ref="AR245:AS245"/>
    <mergeCell ref="AJ244:AK244"/>
    <mergeCell ref="AL244:AM244"/>
    <mergeCell ref="AN244:AO244"/>
    <mergeCell ref="AP244:AQ244"/>
    <mergeCell ref="AR246:AS246"/>
    <mergeCell ref="AJ247:AK247"/>
    <mergeCell ref="AL247:AM247"/>
    <mergeCell ref="AN247:AO247"/>
    <mergeCell ref="AP247:AQ247"/>
    <mergeCell ref="AR247:AS247"/>
    <mergeCell ref="AJ246:AK246"/>
    <mergeCell ref="AL246:AM246"/>
    <mergeCell ref="AN246:AO246"/>
    <mergeCell ref="AP246:AQ246"/>
    <mergeCell ref="AR238:AS238"/>
    <mergeCell ref="AJ239:AK239"/>
    <mergeCell ref="AL239:AM239"/>
    <mergeCell ref="AN239:AO239"/>
    <mergeCell ref="AP239:AQ239"/>
    <mergeCell ref="AR239:AS239"/>
    <mergeCell ref="AJ238:AK238"/>
    <mergeCell ref="AL238:AM238"/>
    <mergeCell ref="AN238:AO238"/>
    <mergeCell ref="AP238:AQ238"/>
    <mergeCell ref="AR240:AS240"/>
    <mergeCell ref="AJ241:AK241"/>
    <mergeCell ref="AL241:AM241"/>
    <mergeCell ref="AN241:AO241"/>
    <mergeCell ref="AP241:AQ241"/>
    <mergeCell ref="AR241:AS241"/>
    <mergeCell ref="AJ240:AK240"/>
    <mergeCell ref="AL240:AM240"/>
    <mergeCell ref="AN240:AO240"/>
    <mergeCell ref="AP240:AQ240"/>
    <mergeCell ref="AR233:AS233"/>
    <mergeCell ref="AJ235:AK235"/>
    <mergeCell ref="AL235:AM235"/>
    <mergeCell ref="AN235:AO235"/>
    <mergeCell ref="AP235:AQ235"/>
    <mergeCell ref="AR235:AS235"/>
    <mergeCell ref="AJ233:AK233"/>
    <mergeCell ref="AL233:AM233"/>
    <mergeCell ref="AN233:AO233"/>
    <mergeCell ref="AP233:AQ233"/>
    <mergeCell ref="AR236:AS236"/>
    <mergeCell ref="AJ237:AK237"/>
    <mergeCell ref="AL237:AM237"/>
    <mergeCell ref="AN237:AO237"/>
    <mergeCell ref="AP237:AQ237"/>
    <mergeCell ref="AR237:AS237"/>
    <mergeCell ref="AJ236:AK236"/>
    <mergeCell ref="AL236:AM236"/>
    <mergeCell ref="AN236:AO236"/>
    <mergeCell ref="AP236:AQ236"/>
    <mergeCell ref="AR229:AS229"/>
    <mergeCell ref="AJ230:AK230"/>
    <mergeCell ref="AL230:AM230"/>
    <mergeCell ref="AN230:AO230"/>
    <mergeCell ref="AP230:AQ230"/>
    <mergeCell ref="AR230:AS230"/>
    <mergeCell ref="AJ229:AK229"/>
    <mergeCell ref="AL229:AM229"/>
    <mergeCell ref="AN229:AO229"/>
    <mergeCell ref="AP229:AQ229"/>
    <mergeCell ref="AR231:AS231"/>
    <mergeCell ref="AJ232:AK232"/>
    <mergeCell ref="AL232:AM232"/>
    <mergeCell ref="AN232:AO232"/>
    <mergeCell ref="AP232:AQ232"/>
    <mergeCell ref="AR232:AS232"/>
    <mergeCell ref="AJ231:AK231"/>
    <mergeCell ref="AL231:AM231"/>
    <mergeCell ref="AN231:AO231"/>
    <mergeCell ref="AP231:AQ231"/>
    <mergeCell ref="AR224:AS224"/>
    <mergeCell ref="AJ225:AK225"/>
    <mergeCell ref="AL225:AM225"/>
    <mergeCell ref="AN225:AO225"/>
    <mergeCell ref="AP225:AQ225"/>
    <mergeCell ref="AR225:AS225"/>
    <mergeCell ref="AJ224:AK224"/>
    <mergeCell ref="AL224:AM224"/>
    <mergeCell ref="AN224:AO224"/>
    <mergeCell ref="AP224:AQ224"/>
    <mergeCell ref="AR226:AS226"/>
    <mergeCell ref="AJ227:AK227"/>
    <mergeCell ref="AL227:AM227"/>
    <mergeCell ref="AN227:AO227"/>
    <mergeCell ref="AP227:AQ227"/>
    <mergeCell ref="AR227:AS227"/>
    <mergeCell ref="AJ226:AK226"/>
    <mergeCell ref="AL226:AM226"/>
    <mergeCell ref="AN226:AO226"/>
    <mergeCell ref="AP226:AQ226"/>
    <mergeCell ref="AR219:AS219"/>
    <mergeCell ref="AJ220:AK220"/>
    <mergeCell ref="AL220:AM220"/>
    <mergeCell ref="AN220:AO220"/>
    <mergeCell ref="AP220:AQ220"/>
    <mergeCell ref="AR220:AS220"/>
    <mergeCell ref="AJ219:AK219"/>
    <mergeCell ref="AL219:AM219"/>
    <mergeCell ref="AN219:AO219"/>
    <mergeCell ref="AP219:AQ219"/>
    <mergeCell ref="AR222:AS222"/>
    <mergeCell ref="AJ223:AK223"/>
    <mergeCell ref="AL223:AM223"/>
    <mergeCell ref="AN223:AO223"/>
    <mergeCell ref="AP223:AQ223"/>
    <mergeCell ref="AR223:AS223"/>
    <mergeCell ref="AJ222:AK222"/>
    <mergeCell ref="AL222:AM222"/>
    <mergeCell ref="AN222:AO222"/>
    <mergeCell ref="AP222:AQ222"/>
    <mergeCell ref="AR203:AS203"/>
    <mergeCell ref="AJ204:AK204"/>
    <mergeCell ref="AL204:AM204"/>
    <mergeCell ref="AN204:AO204"/>
    <mergeCell ref="AP204:AQ204"/>
    <mergeCell ref="AR204:AS204"/>
    <mergeCell ref="AJ203:AK203"/>
    <mergeCell ref="AL203:AM203"/>
    <mergeCell ref="AN203:AO203"/>
    <mergeCell ref="AP203:AQ203"/>
    <mergeCell ref="AR217:AS217"/>
    <mergeCell ref="AJ218:AK218"/>
    <mergeCell ref="AL218:AM218"/>
    <mergeCell ref="AN218:AO218"/>
    <mergeCell ref="AP218:AQ218"/>
    <mergeCell ref="AR218:AS218"/>
    <mergeCell ref="AJ217:AK217"/>
    <mergeCell ref="AL217:AM217"/>
    <mergeCell ref="AN217:AO217"/>
    <mergeCell ref="AP217:AQ217"/>
    <mergeCell ref="AJ205:AK205"/>
    <mergeCell ref="AR206:AS206"/>
    <mergeCell ref="AR205:AS205"/>
    <mergeCell ref="AN208:AO208"/>
    <mergeCell ref="AP208:AQ208"/>
    <mergeCell ref="AP207:AQ207"/>
    <mergeCell ref="AR207:AS207"/>
    <mergeCell ref="AJ207:AK207"/>
    <mergeCell ref="AL207:AM207"/>
    <mergeCell ref="AN207:AO207"/>
    <mergeCell ref="AR208:AS208"/>
    <mergeCell ref="AJ208:AK208"/>
    <mergeCell ref="AR197:AS197"/>
    <mergeCell ref="AJ198:AK198"/>
    <mergeCell ref="AL198:AM198"/>
    <mergeCell ref="AN198:AO198"/>
    <mergeCell ref="AP198:AQ198"/>
    <mergeCell ref="AR198:AS198"/>
    <mergeCell ref="AJ197:AK197"/>
    <mergeCell ref="AL197:AM197"/>
    <mergeCell ref="AN197:AO197"/>
    <mergeCell ref="AP197:AQ197"/>
    <mergeCell ref="AR200:AS200"/>
    <mergeCell ref="AJ202:AK202"/>
    <mergeCell ref="AL202:AM202"/>
    <mergeCell ref="AN202:AO202"/>
    <mergeCell ref="AP202:AQ202"/>
    <mergeCell ref="AR202:AS202"/>
    <mergeCell ref="AJ200:AK200"/>
    <mergeCell ref="AL200:AM200"/>
    <mergeCell ref="AN200:AO200"/>
    <mergeCell ref="AP200:AQ200"/>
    <mergeCell ref="AR193:AS193"/>
    <mergeCell ref="AJ194:AK194"/>
    <mergeCell ref="AL194:AM194"/>
    <mergeCell ref="AN194:AO194"/>
    <mergeCell ref="AP194:AQ194"/>
    <mergeCell ref="AR194:AS194"/>
    <mergeCell ref="AJ193:AK193"/>
    <mergeCell ref="AL193:AM193"/>
    <mergeCell ref="AN193:AO193"/>
    <mergeCell ref="AP193:AQ193"/>
    <mergeCell ref="AR195:AS195"/>
    <mergeCell ref="AJ196:AK196"/>
    <mergeCell ref="AL196:AM196"/>
    <mergeCell ref="AN196:AO196"/>
    <mergeCell ref="AP196:AQ196"/>
    <mergeCell ref="AR196:AS196"/>
    <mergeCell ref="AJ195:AK195"/>
    <mergeCell ref="AL195:AM195"/>
    <mergeCell ref="AN195:AO195"/>
    <mergeCell ref="AP195:AQ195"/>
    <mergeCell ref="AR188:AS188"/>
    <mergeCell ref="AJ190:AK190"/>
    <mergeCell ref="AL190:AM190"/>
    <mergeCell ref="AN190:AO190"/>
    <mergeCell ref="AP190:AQ190"/>
    <mergeCell ref="AR190:AS190"/>
    <mergeCell ref="AJ188:AK188"/>
    <mergeCell ref="AL188:AM188"/>
    <mergeCell ref="AN188:AO188"/>
    <mergeCell ref="AP188:AQ188"/>
    <mergeCell ref="AR191:AS191"/>
    <mergeCell ref="AJ192:AK192"/>
    <mergeCell ref="AL192:AM192"/>
    <mergeCell ref="AN192:AO192"/>
    <mergeCell ref="AP192:AQ192"/>
    <mergeCell ref="AR192:AS192"/>
    <mergeCell ref="AJ191:AK191"/>
    <mergeCell ref="AL191:AM191"/>
    <mergeCell ref="AN191:AO191"/>
    <mergeCell ref="AP191:AQ191"/>
    <mergeCell ref="AR184:AS184"/>
    <mergeCell ref="AJ185:AK185"/>
    <mergeCell ref="AL185:AM185"/>
    <mergeCell ref="AN185:AO185"/>
    <mergeCell ref="AP185:AQ185"/>
    <mergeCell ref="AR185:AS185"/>
    <mergeCell ref="AJ184:AK184"/>
    <mergeCell ref="AL184:AM184"/>
    <mergeCell ref="AN184:AO184"/>
    <mergeCell ref="AP184:AQ184"/>
    <mergeCell ref="AR186:AS186"/>
    <mergeCell ref="AJ187:AK187"/>
    <mergeCell ref="AL187:AM187"/>
    <mergeCell ref="AN187:AO187"/>
    <mergeCell ref="AP187:AQ187"/>
    <mergeCell ref="AR187:AS187"/>
    <mergeCell ref="AJ186:AK186"/>
    <mergeCell ref="AL186:AM186"/>
    <mergeCell ref="AN186:AO186"/>
    <mergeCell ref="AP186:AQ186"/>
    <mergeCell ref="AR179:AS179"/>
    <mergeCell ref="AJ180:AK180"/>
    <mergeCell ref="AL180:AM180"/>
    <mergeCell ref="AN180:AO180"/>
    <mergeCell ref="AP180:AQ180"/>
    <mergeCell ref="AR180:AS180"/>
    <mergeCell ref="AJ179:AK179"/>
    <mergeCell ref="AL179:AM179"/>
    <mergeCell ref="AN179:AO179"/>
    <mergeCell ref="AP179:AQ179"/>
    <mergeCell ref="AR181:AS181"/>
    <mergeCell ref="AJ183:AK183"/>
    <mergeCell ref="AL183:AM183"/>
    <mergeCell ref="AN183:AO183"/>
    <mergeCell ref="AP183:AQ183"/>
    <mergeCell ref="AR183:AS183"/>
    <mergeCell ref="AJ181:AK181"/>
    <mergeCell ref="AL181:AM181"/>
    <mergeCell ref="AN181:AO181"/>
    <mergeCell ref="AP181:AQ181"/>
    <mergeCell ref="AR175:AS175"/>
    <mergeCell ref="AJ176:AK176"/>
    <mergeCell ref="AL176:AM176"/>
    <mergeCell ref="AN176:AO176"/>
    <mergeCell ref="AP176:AQ176"/>
    <mergeCell ref="AR176:AS176"/>
    <mergeCell ref="AJ175:AK175"/>
    <mergeCell ref="AL175:AM175"/>
    <mergeCell ref="AN175:AO175"/>
    <mergeCell ref="AP175:AQ175"/>
    <mergeCell ref="AR177:AS177"/>
    <mergeCell ref="AJ178:AK178"/>
    <mergeCell ref="AL178:AM178"/>
    <mergeCell ref="AN178:AO178"/>
    <mergeCell ref="AP178:AQ178"/>
    <mergeCell ref="AR178:AS178"/>
    <mergeCell ref="AJ177:AK177"/>
    <mergeCell ref="AL177:AM177"/>
    <mergeCell ref="AN177:AO177"/>
    <mergeCell ref="AP177:AQ177"/>
    <mergeCell ref="AR171:AS171"/>
    <mergeCell ref="AJ172:AK172"/>
    <mergeCell ref="AL172:AM172"/>
    <mergeCell ref="AN172:AO172"/>
    <mergeCell ref="AP172:AQ172"/>
    <mergeCell ref="AR172:AS172"/>
    <mergeCell ref="AJ171:AK171"/>
    <mergeCell ref="AL171:AM171"/>
    <mergeCell ref="AN171:AO171"/>
    <mergeCell ref="AP171:AQ171"/>
    <mergeCell ref="AR173:AS173"/>
    <mergeCell ref="AJ174:AK174"/>
    <mergeCell ref="AL174:AM174"/>
    <mergeCell ref="AN174:AO174"/>
    <mergeCell ref="AP174:AQ174"/>
    <mergeCell ref="AR174:AS174"/>
    <mergeCell ref="AJ173:AK173"/>
    <mergeCell ref="AL173:AM173"/>
    <mergeCell ref="AN173:AO173"/>
    <mergeCell ref="AP173:AQ173"/>
    <mergeCell ref="AR118:AS118"/>
    <mergeCell ref="AJ119:AK119"/>
    <mergeCell ref="AL119:AM119"/>
    <mergeCell ref="AN119:AO119"/>
    <mergeCell ref="AP119:AQ119"/>
    <mergeCell ref="AR119:AS119"/>
    <mergeCell ref="AJ118:AK118"/>
    <mergeCell ref="AL118:AM118"/>
    <mergeCell ref="AN118:AO118"/>
    <mergeCell ref="AP118:AQ118"/>
    <mergeCell ref="AJ120:AK120"/>
    <mergeCell ref="AL120:AM120"/>
    <mergeCell ref="AN120:AO120"/>
    <mergeCell ref="AP120:AQ120"/>
    <mergeCell ref="AR120:AS120"/>
    <mergeCell ref="AJ169:AK169"/>
    <mergeCell ref="AL169:AM169"/>
    <mergeCell ref="AN169:AO169"/>
    <mergeCell ref="AP169:AQ169"/>
    <mergeCell ref="AR169:AS169"/>
    <mergeCell ref="AN123:AO123"/>
    <mergeCell ref="AP123:AQ123"/>
    <mergeCell ref="AR123:AS123"/>
    <mergeCell ref="AN124:AO124"/>
    <mergeCell ref="AJ124:AK124"/>
    <mergeCell ref="AL124:AM124"/>
    <mergeCell ref="AP124:AQ124"/>
    <mergeCell ref="AR124:AS124"/>
    <mergeCell ref="AR138:AS138"/>
    <mergeCell ref="AR147:AS147"/>
    <mergeCell ref="AP148:AQ148"/>
    <mergeCell ref="AR148:AS148"/>
    <mergeCell ref="AR114:AS114"/>
    <mergeCell ref="AJ115:AK115"/>
    <mergeCell ref="AL115:AM115"/>
    <mergeCell ref="AN115:AO115"/>
    <mergeCell ref="AP115:AQ115"/>
    <mergeCell ref="AR115:AS115"/>
    <mergeCell ref="AJ114:AK114"/>
    <mergeCell ref="AL114:AM114"/>
    <mergeCell ref="AN114:AO114"/>
    <mergeCell ref="AP114:AQ114"/>
    <mergeCell ref="AR116:AS116"/>
    <mergeCell ref="AJ117:AK117"/>
    <mergeCell ref="AL117:AM117"/>
    <mergeCell ref="AN117:AO117"/>
    <mergeCell ref="AP117:AQ117"/>
    <mergeCell ref="AR117:AS117"/>
    <mergeCell ref="AJ116:AK116"/>
    <mergeCell ref="AL116:AM116"/>
    <mergeCell ref="AN116:AO116"/>
    <mergeCell ref="AP116:AQ116"/>
    <mergeCell ref="AR108:AS108"/>
    <mergeCell ref="AJ109:AK109"/>
    <mergeCell ref="AL109:AM109"/>
    <mergeCell ref="AN109:AO109"/>
    <mergeCell ref="AP109:AQ109"/>
    <mergeCell ref="AR109:AS109"/>
    <mergeCell ref="AJ108:AK108"/>
    <mergeCell ref="AL108:AM108"/>
    <mergeCell ref="AN108:AO108"/>
    <mergeCell ref="AP108:AQ108"/>
    <mergeCell ref="AR110:AS110"/>
    <mergeCell ref="AJ111:AK111"/>
    <mergeCell ref="AL111:AM111"/>
    <mergeCell ref="AN111:AO111"/>
    <mergeCell ref="AP111:AQ111"/>
    <mergeCell ref="AR111:AS111"/>
    <mergeCell ref="AJ110:AK110"/>
    <mergeCell ref="AL110:AM110"/>
    <mergeCell ref="AN110:AO110"/>
    <mergeCell ref="AP110:AQ110"/>
    <mergeCell ref="AR104:AS104"/>
    <mergeCell ref="AJ105:AK105"/>
    <mergeCell ref="AL105:AM105"/>
    <mergeCell ref="AN105:AO105"/>
    <mergeCell ref="AP105:AQ105"/>
    <mergeCell ref="AR105:AS105"/>
    <mergeCell ref="AJ104:AK104"/>
    <mergeCell ref="AL104:AM104"/>
    <mergeCell ref="AN104:AO104"/>
    <mergeCell ref="AP104:AQ104"/>
    <mergeCell ref="AR106:AS106"/>
    <mergeCell ref="AJ107:AK107"/>
    <mergeCell ref="AL107:AM107"/>
    <mergeCell ref="AN107:AO107"/>
    <mergeCell ref="AP107:AQ107"/>
    <mergeCell ref="AR107:AS107"/>
    <mergeCell ref="AJ106:AK106"/>
    <mergeCell ref="AL106:AM106"/>
    <mergeCell ref="AN106:AO106"/>
    <mergeCell ref="AP106:AQ106"/>
    <mergeCell ref="AR100:AS100"/>
    <mergeCell ref="AJ101:AK101"/>
    <mergeCell ref="AL101:AM101"/>
    <mergeCell ref="AN101:AO101"/>
    <mergeCell ref="AP101:AQ101"/>
    <mergeCell ref="AR101:AS101"/>
    <mergeCell ref="AJ100:AK100"/>
    <mergeCell ref="AL100:AM100"/>
    <mergeCell ref="AN100:AO100"/>
    <mergeCell ref="AP100:AQ100"/>
    <mergeCell ref="AR102:AS102"/>
    <mergeCell ref="AJ103:AK103"/>
    <mergeCell ref="AL103:AM103"/>
    <mergeCell ref="AN103:AO103"/>
    <mergeCell ref="AP103:AQ103"/>
    <mergeCell ref="AR103:AS103"/>
    <mergeCell ref="AJ102:AK102"/>
    <mergeCell ref="AL102:AM102"/>
    <mergeCell ref="AN102:AO102"/>
    <mergeCell ref="AP102:AQ102"/>
    <mergeCell ref="AR94:AS94"/>
    <mergeCell ref="AJ95:AK95"/>
    <mergeCell ref="AL95:AM95"/>
    <mergeCell ref="AN95:AO95"/>
    <mergeCell ref="AP95:AQ95"/>
    <mergeCell ref="AR95:AS95"/>
    <mergeCell ref="AJ94:AK94"/>
    <mergeCell ref="AL94:AM94"/>
    <mergeCell ref="AN94:AO94"/>
    <mergeCell ref="AP94:AQ94"/>
    <mergeCell ref="AR96:AS96"/>
    <mergeCell ref="AJ99:AK99"/>
    <mergeCell ref="AL99:AM99"/>
    <mergeCell ref="AN99:AO99"/>
    <mergeCell ref="AP99:AQ99"/>
    <mergeCell ref="AR99:AS99"/>
    <mergeCell ref="AJ96:AK96"/>
    <mergeCell ref="AL96:AM96"/>
    <mergeCell ref="AN96:AO96"/>
    <mergeCell ref="AP96:AQ96"/>
    <mergeCell ref="AR90:AS90"/>
    <mergeCell ref="AJ91:AK91"/>
    <mergeCell ref="AL91:AM91"/>
    <mergeCell ref="AN91:AO91"/>
    <mergeCell ref="AP91:AQ91"/>
    <mergeCell ref="AR91:AS91"/>
    <mergeCell ref="AJ90:AK90"/>
    <mergeCell ref="AL90:AM90"/>
    <mergeCell ref="AN90:AO90"/>
    <mergeCell ref="AP90:AQ90"/>
    <mergeCell ref="AR92:AS92"/>
    <mergeCell ref="AJ93:AK93"/>
    <mergeCell ref="AL93:AM93"/>
    <mergeCell ref="AN93:AO93"/>
    <mergeCell ref="AP93:AQ93"/>
    <mergeCell ref="AR93:AS93"/>
    <mergeCell ref="AJ92:AK92"/>
    <mergeCell ref="AL92:AM92"/>
    <mergeCell ref="AN92:AO92"/>
    <mergeCell ref="AP92:AQ92"/>
    <mergeCell ref="AR84:AS84"/>
    <mergeCell ref="AJ85:AK85"/>
    <mergeCell ref="AL85:AM85"/>
    <mergeCell ref="AN85:AO85"/>
    <mergeCell ref="AP85:AQ85"/>
    <mergeCell ref="AR85:AS85"/>
    <mergeCell ref="AJ84:AK84"/>
    <mergeCell ref="AL84:AM84"/>
    <mergeCell ref="AN84:AO84"/>
    <mergeCell ref="AP84:AQ84"/>
    <mergeCell ref="AR86:AS86"/>
    <mergeCell ref="AJ87:AK87"/>
    <mergeCell ref="AL87:AM87"/>
    <mergeCell ref="AN87:AO87"/>
    <mergeCell ref="AP87:AQ87"/>
    <mergeCell ref="AR87:AS87"/>
    <mergeCell ref="AJ86:AK86"/>
    <mergeCell ref="AL86:AM86"/>
    <mergeCell ref="AN86:AO86"/>
    <mergeCell ref="AP86:AQ86"/>
    <mergeCell ref="AR80:AS80"/>
    <mergeCell ref="AJ81:AK81"/>
    <mergeCell ref="AL81:AM81"/>
    <mergeCell ref="AN81:AO81"/>
    <mergeCell ref="AP81:AQ81"/>
    <mergeCell ref="AR81:AS81"/>
    <mergeCell ref="AJ80:AK80"/>
    <mergeCell ref="AL80:AM80"/>
    <mergeCell ref="AN80:AO80"/>
    <mergeCell ref="AP80:AQ80"/>
    <mergeCell ref="AR82:AS82"/>
    <mergeCell ref="AJ83:AK83"/>
    <mergeCell ref="AL83:AM83"/>
    <mergeCell ref="AN83:AO83"/>
    <mergeCell ref="AP83:AQ83"/>
    <mergeCell ref="AR83:AS83"/>
    <mergeCell ref="AJ82:AK82"/>
    <mergeCell ref="AL82:AM82"/>
    <mergeCell ref="AN82:AO82"/>
    <mergeCell ref="AP82:AQ82"/>
    <mergeCell ref="AN72:AO72"/>
    <mergeCell ref="AP72:AQ72"/>
    <mergeCell ref="AR76:AS76"/>
    <mergeCell ref="AJ77:AK77"/>
    <mergeCell ref="AL77:AM77"/>
    <mergeCell ref="AN77:AO77"/>
    <mergeCell ref="AP77:AQ77"/>
    <mergeCell ref="AR77:AS77"/>
    <mergeCell ref="AJ76:AK76"/>
    <mergeCell ref="AL76:AM76"/>
    <mergeCell ref="AN76:AO76"/>
    <mergeCell ref="AP76:AQ76"/>
    <mergeCell ref="AR78:AS78"/>
    <mergeCell ref="AJ79:AK79"/>
    <mergeCell ref="AL79:AM79"/>
    <mergeCell ref="AN79:AO79"/>
    <mergeCell ref="AP79:AQ79"/>
    <mergeCell ref="AR79:AS79"/>
    <mergeCell ref="AJ78:AK78"/>
    <mergeCell ref="AL78:AM78"/>
    <mergeCell ref="AN78:AO78"/>
    <mergeCell ref="AP78:AQ78"/>
    <mergeCell ref="BU181:BZ181"/>
    <mergeCell ref="Y1:Z1"/>
    <mergeCell ref="Y2:Z2"/>
    <mergeCell ref="Y8:AI8"/>
    <mergeCell ref="BN10:BP10"/>
    <mergeCell ref="AG42:AH42"/>
    <mergeCell ref="AA42:AB42"/>
    <mergeCell ref="AC42:AD42"/>
    <mergeCell ref="AE42:AF42"/>
    <mergeCell ref="AG70:AH70"/>
    <mergeCell ref="C204:H204"/>
    <mergeCell ref="AG203:AH203"/>
    <mergeCell ref="Y203:Z203"/>
    <mergeCell ref="AA203:AB203"/>
    <mergeCell ref="AC203:AD203"/>
    <mergeCell ref="AE203:AF203"/>
    <mergeCell ref="AA204:AB204"/>
    <mergeCell ref="AC204:AD204"/>
    <mergeCell ref="AE204:AF204"/>
    <mergeCell ref="AG204:AH204"/>
    <mergeCell ref="AJ1:AK1"/>
    <mergeCell ref="AJ2:AK2"/>
    <mergeCell ref="AJ3:AK3"/>
    <mergeCell ref="AJ8:AT8"/>
    <mergeCell ref="AR42:AS42"/>
    <mergeCell ref="AJ70:AK70"/>
    <mergeCell ref="AL70:AM70"/>
    <mergeCell ref="AN70:AO70"/>
    <mergeCell ref="AP70:AQ70"/>
    <mergeCell ref="AR70:AS70"/>
    <mergeCell ref="AN42:AO42"/>
    <mergeCell ref="AP42:AQ42"/>
    <mergeCell ref="E17:J17"/>
    <mergeCell ref="E18:J18"/>
    <mergeCell ref="E19:I19"/>
    <mergeCell ref="J19:M19"/>
    <mergeCell ref="E9:I9"/>
    <mergeCell ref="BM181:BR181"/>
    <mergeCell ref="E14:J14"/>
    <mergeCell ref="E15:J15"/>
    <mergeCell ref="AJ42:AK42"/>
    <mergeCell ref="AL42:AM42"/>
    <mergeCell ref="E1:I1"/>
    <mergeCell ref="E2:I2"/>
    <mergeCell ref="E3:I3"/>
    <mergeCell ref="E4:I4"/>
    <mergeCell ref="E7:I7"/>
    <mergeCell ref="E8:I8"/>
    <mergeCell ref="N8:X8"/>
    <mergeCell ref="E16:J16"/>
    <mergeCell ref="E5:I5"/>
    <mergeCell ref="E6:I6"/>
    <mergeCell ref="E10:I10"/>
    <mergeCell ref="E11:J11"/>
    <mergeCell ref="E12:J12"/>
    <mergeCell ref="E13:J13"/>
    <mergeCell ref="AR72:AS72"/>
    <mergeCell ref="AJ75:AK75"/>
    <mergeCell ref="AL75:AM75"/>
    <mergeCell ref="AN75:AO75"/>
    <mergeCell ref="AP75:AQ75"/>
    <mergeCell ref="AR75:AS75"/>
    <mergeCell ref="AJ72:AK72"/>
    <mergeCell ref="AL72:AM72"/>
    <mergeCell ref="E36:J36"/>
    <mergeCell ref="E37:J37"/>
    <mergeCell ref="E38:J38"/>
    <mergeCell ref="E39:J39"/>
    <mergeCell ref="E32:J32"/>
    <mergeCell ref="E33:J33"/>
    <mergeCell ref="E34:J34"/>
    <mergeCell ref="E35:J35"/>
    <mergeCell ref="E28:J28"/>
    <mergeCell ref="E29:J29"/>
    <mergeCell ref="E30:J30"/>
    <mergeCell ref="E31:J31"/>
    <mergeCell ref="E24:J24"/>
    <mergeCell ref="E25:J25"/>
    <mergeCell ref="E26:J26"/>
    <mergeCell ref="E27:J27"/>
    <mergeCell ref="E20:M20"/>
    <mergeCell ref="E21:M21"/>
    <mergeCell ref="E22:J22"/>
    <mergeCell ref="E23:J23"/>
    <mergeCell ref="E47:J47"/>
    <mergeCell ref="E48:J48"/>
    <mergeCell ref="E49:J49"/>
    <mergeCell ref="E50:I50"/>
    <mergeCell ref="J50:M50"/>
    <mergeCell ref="T42:U42"/>
    <mergeCell ref="E46:J46"/>
    <mergeCell ref="V42:W42"/>
    <mergeCell ref="Y42:Z42"/>
    <mergeCell ref="P42:Q42"/>
    <mergeCell ref="R42:S42"/>
    <mergeCell ref="E44:J44"/>
    <mergeCell ref="E45:J45"/>
    <mergeCell ref="E43:I43"/>
    <mergeCell ref="E40:I40"/>
    <mergeCell ref="J40:M40"/>
    <mergeCell ref="E41:M41"/>
    <mergeCell ref="N42:O42"/>
    <mergeCell ref="D67:L67"/>
    <mergeCell ref="E68:I68"/>
    <mergeCell ref="J68:M68"/>
    <mergeCell ref="E69:M69"/>
    <mergeCell ref="E63:J63"/>
    <mergeCell ref="E64:J64"/>
    <mergeCell ref="E65:J65"/>
    <mergeCell ref="E66:J66"/>
    <mergeCell ref="E59:J59"/>
    <mergeCell ref="E60:J60"/>
    <mergeCell ref="E61:J61"/>
    <mergeCell ref="E62:J62"/>
    <mergeCell ref="E55:J55"/>
    <mergeCell ref="E56:J56"/>
    <mergeCell ref="E57:J57"/>
    <mergeCell ref="E58:J58"/>
    <mergeCell ref="E51:J51"/>
    <mergeCell ref="E52:J52"/>
    <mergeCell ref="E53:J53"/>
    <mergeCell ref="E54:J54"/>
    <mergeCell ref="AG72:AH72"/>
    <mergeCell ref="E73:I73"/>
    <mergeCell ref="L74:M74"/>
    <mergeCell ref="V72:W72"/>
    <mergeCell ref="Y72:Z72"/>
    <mergeCell ref="AA72:AB72"/>
    <mergeCell ref="AC72:AD72"/>
    <mergeCell ref="N72:O72"/>
    <mergeCell ref="P72:Q72"/>
    <mergeCell ref="R72:S72"/>
    <mergeCell ref="T72:U72"/>
    <mergeCell ref="AC70:AD70"/>
    <mergeCell ref="AE70:AF70"/>
    <mergeCell ref="AE72:AF72"/>
    <mergeCell ref="AA70:AB70"/>
    <mergeCell ref="C71:M71"/>
    <mergeCell ref="T70:U70"/>
    <mergeCell ref="V70:W70"/>
    <mergeCell ref="Y70:Z70"/>
    <mergeCell ref="N70:O70"/>
    <mergeCell ref="P70:Q70"/>
    <mergeCell ref="R70:S70"/>
    <mergeCell ref="AC76:AD76"/>
    <mergeCell ref="AA76:AB76"/>
    <mergeCell ref="Y76:Z76"/>
    <mergeCell ref="L76:M76"/>
    <mergeCell ref="T78:U78"/>
    <mergeCell ref="AE76:AF76"/>
    <mergeCell ref="AG76:AH76"/>
    <mergeCell ref="AC75:AD75"/>
    <mergeCell ref="AE75:AF75"/>
    <mergeCell ref="AG75:AH75"/>
    <mergeCell ref="N76:O76"/>
    <mergeCell ref="P76:Q76"/>
    <mergeCell ref="R76:S76"/>
    <mergeCell ref="T76:U76"/>
    <mergeCell ref="V76:W76"/>
    <mergeCell ref="T75:U75"/>
    <mergeCell ref="V75:W75"/>
    <mergeCell ref="Y75:Z75"/>
    <mergeCell ref="AA75:AB75"/>
    <mergeCell ref="L75:M75"/>
    <mergeCell ref="N75:O75"/>
    <mergeCell ref="P75:Q75"/>
    <mergeCell ref="R75:S75"/>
    <mergeCell ref="AC78:AD78"/>
    <mergeCell ref="AE78:AF78"/>
    <mergeCell ref="AG78:AH78"/>
    <mergeCell ref="AC77:AD77"/>
    <mergeCell ref="AE77:AF77"/>
    <mergeCell ref="AG77:AH77"/>
    <mergeCell ref="N78:O78"/>
    <mergeCell ref="P78:Q78"/>
    <mergeCell ref="R78:S78"/>
    <mergeCell ref="V78:W78"/>
    <mergeCell ref="AA78:AB78"/>
    <mergeCell ref="Y78:Z78"/>
    <mergeCell ref="T77:U77"/>
    <mergeCell ref="V77:W77"/>
    <mergeCell ref="Y77:Z77"/>
    <mergeCell ref="AA77:AB77"/>
    <mergeCell ref="L77:M77"/>
    <mergeCell ref="N77:O77"/>
    <mergeCell ref="P77:Q77"/>
    <mergeCell ref="R77:S77"/>
    <mergeCell ref="L78:M78"/>
    <mergeCell ref="N80:O80"/>
    <mergeCell ref="P80:Q80"/>
    <mergeCell ref="R80:S80"/>
    <mergeCell ref="T80:U80"/>
    <mergeCell ref="V80:W80"/>
    <mergeCell ref="AA80:AB80"/>
    <mergeCell ref="Y80:Z80"/>
    <mergeCell ref="T79:U79"/>
    <mergeCell ref="V79:W79"/>
    <mergeCell ref="Y79:Z79"/>
    <mergeCell ref="AA79:AB79"/>
    <mergeCell ref="AG80:AH80"/>
    <mergeCell ref="AC79:AD79"/>
    <mergeCell ref="AE79:AF79"/>
    <mergeCell ref="AG79:AH79"/>
    <mergeCell ref="AC82:AD82"/>
    <mergeCell ref="AA82:AB82"/>
    <mergeCell ref="Y82:Z82"/>
    <mergeCell ref="L82:M82"/>
    <mergeCell ref="T84:U84"/>
    <mergeCell ref="AE82:AF82"/>
    <mergeCell ref="AC84:AD84"/>
    <mergeCell ref="AE84:AF84"/>
    <mergeCell ref="L79:M79"/>
    <mergeCell ref="N79:O79"/>
    <mergeCell ref="P79:Q79"/>
    <mergeCell ref="R79:S79"/>
    <mergeCell ref="L80:M80"/>
    <mergeCell ref="AC80:AD80"/>
    <mergeCell ref="AE80:AF80"/>
    <mergeCell ref="AG82:AH82"/>
    <mergeCell ref="AC81:AD81"/>
    <mergeCell ref="AE81:AF81"/>
    <mergeCell ref="AG81:AH81"/>
    <mergeCell ref="N82:O82"/>
    <mergeCell ref="P82:Q82"/>
    <mergeCell ref="R82:S82"/>
    <mergeCell ref="T82:U82"/>
    <mergeCell ref="V82:W82"/>
    <mergeCell ref="T81:U81"/>
    <mergeCell ref="V81:W81"/>
    <mergeCell ref="Y81:Z81"/>
    <mergeCell ref="AA81:AB81"/>
    <mergeCell ref="L81:M81"/>
    <mergeCell ref="N81:O81"/>
    <mergeCell ref="P81:Q81"/>
    <mergeCell ref="R81:S81"/>
    <mergeCell ref="L85:M85"/>
    <mergeCell ref="N85:O85"/>
    <mergeCell ref="P85:Q85"/>
    <mergeCell ref="R85:S85"/>
    <mergeCell ref="L86:M86"/>
    <mergeCell ref="AG84:AH84"/>
    <mergeCell ref="AC83:AD83"/>
    <mergeCell ref="AE83:AF83"/>
    <mergeCell ref="AG83:AH83"/>
    <mergeCell ref="N84:O84"/>
    <mergeCell ref="P84:Q84"/>
    <mergeCell ref="R84:S84"/>
    <mergeCell ref="V84:W84"/>
    <mergeCell ref="AA84:AB84"/>
    <mergeCell ref="Y84:Z84"/>
    <mergeCell ref="T83:U83"/>
    <mergeCell ref="V83:W83"/>
    <mergeCell ref="Y83:Z83"/>
    <mergeCell ref="AA83:AB83"/>
    <mergeCell ref="L83:M83"/>
    <mergeCell ref="N83:O83"/>
    <mergeCell ref="P83:Q83"/>
    <mergeCell ref="R83:S83"/>
    <mergeCell ref="L84:M84"/>
    <mergeCell ref="AC86:AD86"/>
    <mergeCell ref="AE86:AF86"/>
    <mergeCell ref="AG86:AH86"/>
    <mergeCell ref="AG90:AH90"/>
    <mergeCell ref="AC85:AD85"/>
    <mergeCell ref="AE85:AF85"/>
    <mergeCell ref="AG85:AH85"/>
    <mergeCell ref="N86:O86"/>
    <mergeCell ref="P86:Q86"/>
    <mergeCell ref="R86:S86"/>
    <mergeCell ref="T86:U86"/>
    <mergeCell ref="V86:W86"/>
    <mergeCell ref="AA86:AB86"/>
    <mergeCell ref="Y86:Z86"/>
    <mergeCell ref="T85:U85"/>
    <mergeCell ref="V85:W85"/>
    <mergeCell ref="Y85:Z85"/>
    <mergeCell ref="AA85:AB85"/>
    <mergeCell ref="Y90:Z90"/>
    <mergeCell ref="AA90:AB90"/>
    <mergeCell ref="AC90:AD90"/>
    <mergeCell ref="AE90:AF90"/>
    <mergeCell ref="P90:Q90"/>
    <mergeCell ref="R90:S90"/>
    <mergeCell ref="T90:U90"/>
    <mergeCell ref="V90:W90"/>
    <mergeCell ref="E88:I88"/>
    <mergeCell ref="L89:M89"/>
    <mergeCell ref="L90:M90"/>
    <mergeCell ref="N90:O90"/>
    <mergeCell ref="AA87:AB87"/>
    <mergeCell ref="AC87:AD87"/>
    <mergeCell ref="D87:I87"/>
    <mergeCell ref="J87:M87"/>
    <mergeCell ref="N87:O87"/>
    <mergeCell ref="P87:Q87"/>
    <mergeCell ref="AE87:AF87"/>
    <mergeCell ref="R87:S87"/>
    <mergeCell ref="T87:U87"/>
    <mergeCell ref="V87:W87"/>
    <mergeCell ref="Y87:Z87"/>
    <mergeCell ref="AC92:AD92"/>
    <mergeCell ref="AE92:AF92"/>
    <mergeCell ref="AG92:AH92"/>
    <mergeCell ref="AA92:AB92"/>
    <mergeCell ref="L93:M93"/>
    <mergeCell ref="N93:O93"/>
    <mergeCell ref="P93:Q93"/>
    <mergeCell ref="R93:S93"/>
    <mergeCell ref="T93:U93"/>
    <mergeCell ref="V93:W93"/>
    <mergeCell ref="Y93:Z93"/>
    <mergeCell ref="AE91:AF91"/>
    <mergeCell ref="AG91:AH91"/>
    <mergeCell ref="L92:M92"/>
    <mergeCell ref="N92:O92"/>
    <mergeCell ref="P92:Q92"/>
    <mergeCell ref="R92:S92"/>
    <mergeCell ref="T92:U92"/>
    <mergeCell ref="V92:W92"/>
    <mergeCell ref="Y92:Z92"/>
    <mergeCell ref="L91:M91"/>
    <mergeCell ref="N91:O91"/>
    <mergeCell ref="P91:Q91"/>
    <mergeCell ref="R91:S91"/>
    <mergeCell ref="T91:U91"/>
    <mergeCell ref="V91:W91"/>
    <mergeCell ref="Y91:Z91"/>
    <mergeCell ref="AA91:AB91"/>
    <mergeCell ref="AC91:AD91"/>
    <mergeCell ref="AC94:AD94"/>
    <mergeCell ref="AE94:AF94"/>
    <mergeCell ref="AG94:AH94"/>
    <mergeCell ref="L95:M95"/>
    <mergeCell ref="N95:O95"/>
    <mergeCell ref="P95:Q95"/>
    <mergeCell ref="R95:S95"/>
    <mergeCell ref="T94:U94"/>
    <mergeCell ref="V94:W94"/>
    <mergeCell ref="Y94:Z94"/>
    <mergeCell ref="AA94:AB94"/>
    <mergeCell ref="L94:M94"/>
    <mergeCell ref="N94:O94"/>
    <mergeCell ref="P94:Q94"/>
    <mergeCell ref="R94:S94"/>
    <mergeCell ref="AA93:AB93"/>
    <mergeCell ref="AC93:AD93"/>
    <mergeCell ref="AE93:AF93"/>
    <mergeCell ref="AG93:AH93"/>
    <mergeCell ref="E97:I97"/>
    <mergeCell ref="T96:U96"/>
    <mergeCell ref="V96:W96"/>
    <mergeCell ref="Y96:Z96"/>
    <mergeCell ref="AA96:AB96"/>
    <mergeCell ref="J96:M96"/>
    <mergeCell ref="N96:O96"/>
    <mergeCell ref="P96:Q96"/>
    <mergeCell ref="R96:S96"/>
    <mergeCell ref="AA95:AB95"/>
    <mergeCell ref="AC95:AD95"/>
    <mergeCell ref="T95:U95"/>
    <mergeCell ref="V95:W95"/>
    <mergeCell ref="Y95:Z95"/>
    <mergeCell ref="AC96:AD96"/>
    <mergeCell ref="AE95:AF95"/>
    <mergeCell ref="AG95:AH95"/>
    <mergeCell ref="R99:S99"/>
    <mergeCell ref="T99:U99"/>
    <mergeCell ref="V99:W99"/>
    <mergeCell ref="Y99:Z99"/>
    <mergeCell ref="Y101:Z101"/>
    <mergeCell ref="T100:U100"/>
    <mergeCell ref="V100:W100"/>
    <mergeCell ref="Y100:Z100"/>
    <mergeCell ref="V101:W101"/>
    <mergeCell ref="L98:M98"/>
    <mergeCell ref="L99:M99"/>
    <mergeCell ref="N99:O99"/>
    <mergeCell ref="P99:Q99"/>
    <mergeCell ref="AE96:AF96"/>
    <mergeCell ref="AG96:AH96"/>
    <mergeCell ref="AA99:AB99"/>
    <mergeCell ref="AC99:AD99"/>
    <mergeCell ref="AE99:AF99"/>
    <mergeCell ref="AG99:AH99"/>
    <mergeCell ref="L102:M102"/>
    <mergeCell ref="N102:O102"/>
    <mergeCell ref="P102:Q102"/>
    <mergeCell ref="R102:S102"/>
    <mergeCell ref="L103:M103"/>
    <mergeCell ref="AA101:AB101"/>
    <mergeCell ref="AC101:AD101"/>
    <mergeCell ref="AE101:AF101"/>
    <mergeCell ref="AG101:AH101"/>
    <mergeCell ref="AC100:AD100"/>
    <mergeCell ref="AE100:AF100"/>
    <mergeCell ref="AG100:AH100"/>
    <mergeCell ref="AA100:AB100"/>
    <mergeCell ref="L100:M100"/>
    <mergeCell ref="N100:O100"/>
    <mergeCell ref="P100:Q100"/>
    <mergeCell ref="R100:S100"/>
    <mergeCell ref="L101:M101"/>
    <mergeCell ref="N101:O101"/>
    <mergeCell ref="P101:Q101"/>
    <mergeCell ref="R101:S101"/>
    <mergeCell ref="T101:U101"/>
    <mergeCell ref="AC103:AD103"/>
    <mergeCell ref="AE103:AF103"/>
    <mergeCell ref="AG103:AH103"/>
    <mergeCell ref="AC102:AD102"/>
    <mergeCell ref="AE102:AF102"/>
    <mergeCell ref="AG102:AH102"/>
    <mergeCell ref="N103:O103"/>
    <mergeCell ref="P103:Q103"/>
    <mergeCell ref="R103:S103"/>
    <mergeCell ref="T103:U103"/>
    <mergeCell ref="V103:W103"/>
    <mergeCell ref="AA103:AB103"/>
    <mergeCell ref="Y103:Z103"/>
    <mergeCell ref="T102:U102"/>
    <mergeCell ref="V102:W102"/>
    <mergeCell ref="Y102:Z102"/>
    <mergeCell ref="AA102:AB102"/>
    <mergeCell ref="AC105:AD105"/>
    <mergeCell ref="AA105:AB105"/>
    <mergeCell ref="Y105:Z105"/>
    <mergeCell ref="L105:M105"/>
    <mergeCell ref="T107:U107"/>
    <mergeCell ref="AE105:AF105"/>
    <mergeCell ref="AG105:AH105"/>
    <mergeCell ref="AC104:AD104"/>
    <mergeCell ref="AE104:AF104"/>
    <mergeCell ref="AG104:AH104"/>
    <mergeCell ref="N105:O105"/>
    <mergeCell ref="P105:Q105"/>
    <mergeCell ref="R105:S105"/>
    <mergeCell ref="T105:U105"/>
    <mergeCell ref="V105:W105"/>
    <mergeCell ref="T104:U104"/>
    <mergeCell ref="V104:W104"/>
    <mergeCell ref="Y104:Z104"/>
    <mergeCell ref="AA104:AB104"/>
    <mergeCell ref="L104:M104"/>
    <mergeCell ref="N104:O104"/>
    <mergeCell ref="P104:Q104"/>
    <mergeCell ref="R104:S104"/>
    <mergeCell ref="AC107:AD107"/>
    <mergeCell ref="AE107:AF107"/>
    <mergeCell ref="AC106:AD106"/>
    <mergeCell ref="AE106:AF106"/>
    <mergeCell ref="AG106:AH106"/>
    <mergeCell ref="N107:O107"/>
    <mergeCell ref="P107:Q107"/>
    <mergeCell ref="R107:S107"/>
    <mergeCell ref="V107:W107"/>
    <mergeCell ref="AA107:AB107"/>
    <mergeCell ref="Y107:Z107"/>
    <mergeCell ref="T106:U106"/>
    <mergeCell ref="V106:W106"/>
    <mergeCell ref="Y106:Z106"/>
    <mergeCell ref="AA106:AB106"/>
    <mergeCell ref="L106:M106"/>
    <mergeCell ref="N106:O106"/>
    <mergeCell ref="P106:Q106"/>
    <mergeCell ref="R106:S106"/>
    <mergeCell ref="L107:M107"/>
    <mergeCell ref="AC108:AD108"/>
    <mergeCell ref="AE108:AF108"/>
    <mergeCell ref="AG108:AH108"/>
    <mergeCell ref="N109:O109"/>
    <mergeCell ref="P109:Q109"/>
    <mergeCell ref="R109:S109"/>
    <mergeCell ref="T109:U109"/>
    <mergeCell ref="V109:W109"/>
    <mergeCell ref="AA109:AB109"/>
    <mergeCell ref="Y109:Z109"/>
    <mergeCell ref="T108:U108"/>
    <mergeCell ref="V108:W108"/>
    <mergeCell ref="Y108:Z108"/>
    <mergeCell ref="AA108:AB108"/>
    <mergeCell ref="L108:M108"/>
    <mergeCell ref="N108:O108"/>
    <mergeCell ref="P108:Q108"/>
    <mergeCell ref="R108:S108"/>
    <mergeCell ref="L109:M109"/>
    <mergeCell ref="AC110:AD110"/>
    <mergeCell ref="AE110:AF110"/>
    <mergeCell ref="AG110:AH110"/>
    <mergeCell ref="D111:I111"/>
    <mergeCell ref="J111:M111"/>
    <mergeCell ref="N111:O111"/>
    <mergeCell ref="P111:Q111"/>
    <mergeCell ref="R111:S111"/>
    <mergeCell ref="T110:U110"/>
    <mergeCell ref="V110:W110"/>
    <mergeCell ref="Y110:Z110"/>
    <mergeCell ref="AA110:AB110"/>
    <mergeCell ref="L110:M110"/>
    <mergeCell ref="N110:O110"/>
    <mergeCell ref="P110:Q110"/>
    <mergeCell ref="R110:S110"/>
    <mergeCell ref="AC109:AD109"/>
    <mergeCell ref="AE109:AF109"/>
    <mergeCell ref="AG109:AH109"/>
    <mergeCell ref="AC114:AD114"/>
    <mergeCell ref="V114:W114"/>
    <mergeCell ref="Y114:Z114"/>
    <mergeCell ref="T116:U116"/>
    <mergeCell ref="V116:W116"/>
    <mergeCell ref="AE114:AF114"/>
    <mergeCell ref="AG114:AH114"/>
    <mergeCell ref="AG111:AH111"/>
    <mergeCell ref="E112:I112"/>
    <mergeCell ref="L113:M113"/>
    <mergeCell ref="L114:M114"/>
    <mergeCell ref="N114:O114"/>
    <mergeCell ref="P114:Q114"/>
    <mergeCell ref="R114:S114"/>
    <mergeCell ref="T114:U114"/>
    <mergeCell ref="Y111:Z111"/>
    <mergeCell ref="AA111:AB111"/>
    <mergeCell ref="T111:U111"/>
    <mergeCell ref="V111:W111"/>
    <mergeCell ref="AA114:AB114"/>
    <mergeCell ref="AC111:AD111"/>
    <mergeCell ref="AE111:AF111"/>
    <mergeCell ref="AC116:AD116"/>
    <mergeCell ref="AE116:AF116"/>
    <mergeCell ref="AG116:AH116"/>
    <mergeCell ref="AC115:AD115"/>
    <mergeCell ref="AE115:AF115"/>
    <mergeCell ref="AG115:AH115"/>
    <mergeCell ref="N116:O116"/>
    <mergeCell ref="P116:Q116"/>
    <mergeCell ref="R116:S116"/>
    <mergeCell ref="AA116:AB116"/>
    <mergeCell ref="Y116:Z116"/>
    <mergeCell ref="T115:U115"/>
    <mergeCell ref="V115:W115"/>
    <mergeCell ref="Y115:Z115"/>
    <mergeCell ref="AA115:AB115"/>
    <mergeCell ref="L115:M115"/>
    <mergeCell ref="N115:O115"/>
    <mergeCell ref="P115:Q115"/>
    <mergeCell ref="R115:S115"/>
    <mergeCell ref="L116:M116"/>
    <mergeCell ref="J120:M120"/>
    <mergeCell ref="N120:O120"/>
    <mergeCell ref="P120:Q120"/>
    <mergeCell ref="R120:S120"/>
    <mergeCell ref="T119:U119"/>
    <mergeCell ref="V119:W119"/>
    <mergeCell ref="L119:M119"/>
    <mergeCell ref="N119:O119"/>
    <mergeCell ref="P119:Q119"/>
    <mergeCell ref="R119:S119"/>
    <mergeCell ref="L117:M117"/>
    <mergeCell ref="L118:M118"/>
    <mergeCell ref="AA120:AB120"/>
    <mergeCell ref="AC118:AD118"/>
    <mergeCell ref="AE118:AF118"/>
    <mergeCell ref="AG118:AH118"/>
    <mergeCell ref="AC117:AD117"/>
    <mergeCell ref="AE117:AF117"/>
    <mergeCell ref="AG117:AH117"/>
    <mergeCell ref="N118:O118"/>
    <mergeCell ref="P118:Q118"/>
    <mergeCell ref="R118:S118"/>
    <mergeCell ref="T118:U118"/>
    <mergeCell ref="V118:W118"/>
    <mergeCell ref="AA118:AB118"/>
    <mergeCell ref="Y118:Z118"/>
    <mergeCell ref="T117:U117"/>
    <mergeCell ref="V117:W117"/>
    <mergeCell ref="Y117:Z117"/>
    <mergeCell ref="AA117:AB117"/>
    <mergeCell ref="N117:O117"/>
    <mergeCell ref="P117:Q117"/>
    <mergeCell ref="R117:S117"/>
    <mergeCell ref="Y169:Z169"/>
    <mergeCell ref="AA171:AB171"/>
    <mergeCell ref="AC171:AD171"/>
    <mergeCell ref="AE171:AF171"/>
    <mergeCell ref="AC120:AD120"/>
    <mergeCell ref="T120:U120"/>
    <mergeCell ref="V120:W120"/>
    <mergeCell ref="Y120:Z120"/>
    <mergeCell ref="AA123:AB123"/>
    <mergeCell ref="AC123:AD123"/>
    <mergeCell ref="T124:U124"/>
    <mergeCell ref="AE120:AF120"/>
    <mergeCell ref="AG120:AH120"/>
    <mergeCell ref="AC119:AD119"/>
    <mergeCell ref="AE119:AF119"/>
    <mergeCell ref="AG119:AH119"/>
    <mergeCell ref="Y119:Z119"/>
    <mergeCell ref="AA119:AB119"/>
    <mergeCell ref="AE124:AF124"/>
    <mergeCell ref="AG124:AH124"/>
    <mergeCell ref="V124:W124"/>
    <mergeCell ref="Y124:Z124"/>
    <mergeCell ref="AA124:AB124"/>
    <mergeCell ref="AC124:AD124"/>
    <mergeCell ref="AC169:AD169"/>
    <mergeCell ref="AE169:AF169"/>
    <mergeCell ref="AG152:AH152"/>
    <mergeCell ref="T156:U156"/>
    <mergeCell ref="V156:W156"/>
    <mergeCell ref="Y156:Z156"/>
    <mergeCell ref="AA156:AB156"/>
    <mergeCell ref="AC167:AD167"/>
    <mergeCell ref="C173:D173"/>
    <mergeCell ref="E173:M173"/>
    <mergeCell ref="N173:O173"/>
    <mergeCell ref="P173:Q173"/>
    <mergeCell ref="T141:U141"/>
    <mergeCell ref="AG141:AH141"/>
    <mergeCell ref="AA140:AB140"/>
    <mergeCell ref="AC140:AD140"/>
    <mergeCell ref="AE140:AF140"/>
    <mergeCell ref="Y142:Z142"/>
    <mergeCell ref="AA142:AB142"/>
    <mergeCell ref="AC142:AD142"/>
    <mergeCell ref="AE142:AF142"/>
    <mergeCell ref="AA169:AB169"/>
    <mergeCell ref="AA172:AB172"/>
    <mergeCell ref="AC172:AD172"/>
    <mergeCell ref="C172:D172"/>
    <mergeCell ref="E172:M172"/>
    <mergeCell ref="N172:O172"/>
    <mergeCell ref="P172:Q172"/>
    <mergeCell ref="V171:W171"/>
    <mergeCell ref="Y171:Z171"/>
    <mergeCell ref="AE172:AF172"/>
    <mergeCell ref="AG172:AH172"/>
    <mergeCell ref="R172:S172"/>
    <mergeCell ref="T172:U172"/>
    <mergeCell ref="V172:W172"/>
    <mergeCell ref="Y172:Z172"/>
    <mergeCell ref="AG169:AH169"/>
    <mergeCell ref="C170:D170"/>
    <mergeCell ref="E170:M170"/>
    <mergeCell ref="V169:W169"/>
    <mergeCell ref="E174:M174"/>
    <mergeCell ref="N174:O174"/>
    <mergeCell ref="P174:Q174"/>
    <mergeCell ref="AE174:AF174"/>
    <mergeCell ref="AG174:AH174"/>
    <mergeCell ref="R174:S174"/>
    <mergeCell ref="T174:U174"/>
    <mergeCell ref="V174:W174"/>
    <mergeCell ref="Y174:Z174"/>
    <mergeCell ref="AA173:AB173"/>
    <mergeCell ref="AC173:AD173"/>
    <mergeCell ref="AE173:AF173"/>
    <mergeCell ref="AG173:AH173"/>
    <mergeCell ref="R173:S173"/>
    <mergeCell ref="T173:U173"/>
    <mergeCell ref="V173:W173"/>
    <mergeCell ref="Y173:Z173"/>
    <mergeCell ref="C176:D176"/>
    <mergeCell ref="E176:M176"/>
    <mergeCell ref="N176:O176"/>
    <mergeCell ref="P176:Q176"/>
    <mergeCell ref="AE176:AF176"/>
    <mergeCell ref="AG176:AH176"/>
    <mergeCell ref="R176:S176"/>
    <mergeCell ref="T176:U176"/>
    <mergeCell ref="V176:W176"/>
    <mergeCell ref="Y176:Z176"/>
    <mergeCell ref="AA175:AB175"/>
    <mergeCell ref="AC175:AD175"/>
    <mergeCell ref="AE175:AF175"/>
    <mergeCell ref="AG175:AH175"/>
    <mergeCell ref="R175:S175"/>
    <mergeCell ref="T175:U175"/>
    <mergeCell ref="V175:W175"/>
    <mergeCell ref="Y175:Z175"/>
    <mergeCell ref="C175:D175"/>
    <mergeCell ref="E175:M175"/>
    <mergeCell ref="N175:O175"/>
    <mergeCell ref="P175:Q175"/>
    <mergeCell ref="E171:M171"/>
    <mergeCell ref="N171:O171"/>
    <mergeCell ref="P171:Q171"/>
    <mergeCell ref="AA174:AB174"/>
    <mergeCell ref="AC174:AD174"/>
    <mergeCell ref="C174:D174"/>
    <mergeCell ref="AA178:AB178"/>
    <mergeCell ref="AC178:AD178"/>
    <mergeCell ref="C178:D178"/>
    <mergeCell ref="E178:M178"/>
    <mergeCell ref="N178:O178"/>
    <mergeCell ref="P178:Q178"/>
    <mergeCell ref="AE178:AF178"/>
    <mergeCell ref="AG178:AH178"/>
    <mergeCell ref="R178:S178"/>
    <mergeCell ref="T178:U178"/>
    <mergeCell ref="V178:W178"/>
    <mergeCell ref="Y178:Z178"/>
    <mergeCell ref="AA177:AB177"/>
    <mergeCell ref="AC177:AD177"/>
    <mergeCell ref="AE177:AF177"/>
    <mergeCell ref="AG177:AH177"/>
    <mergeCell ref="R177:S177"/>
    <mergeCell ref="T177:U177"/>
    <mergeCell ref="V177:W177"/>
    <mergeCell ref="Y177:Z177"/>
    <mergeCell ref="C177:D177"/>
    <mergeCell ref="E177:M177"/>
    <mergeCell ref="N177:O177"/>
    <mergeCell ref="P177:Q177"/>
    <mergeCell ref="AA176:AB176"/>
    <mergeCell ref="AC176:AD176"/>
    <mergeCell ref="A181:A182"/>
    <mergeCell ref="C181:D181"/>
    <mergeCell ref="E181:G181"/>
    <mergeCell ref="H181:M181"/>
    <mergeCell ref="AA180:AB180"/>
    <mergeCell ref="AC180:AD180"/>
    <mergeCell ref="C180:D180"/>
    <mergeCell ref="E180:M180"/>
    <mergeCell ref="N180:O180"/>
    <mergeCell ref="P180:Q180"/>
    <mergeCell ref="AE180:AF180"/>
    <mergeCell ref="AG180:AH180"/>
    <mergeCell ref="R180:S180"/>
    <mergeCell ref="T180:U180"/>
    <mergeCell ref="V180:W180"/>
    <mergeCell ref="Y180:Z180"/>
    <mergeCell ref="AA179:AB179"/>
    <mergeCell ref="AC179:AD179"/>
    <mergeCell ref="AE179:AF179"/>
    <mergeCell ref="AG179:AH179"/>
    <mergeCell ref="R179:S179"/>
    <mergeCell ref="T179:U179"/>
    <mergeCell ref="V179:W179"/>
    <mergeCell ref="Y179:Z179"/>
    <mergeCell ref="C179:D179"/>
    <mergeCell ref="E179:M179"/>
    <mergeCell ref="N179:O179"/>
    <mergeCell ref="P179:Q179"/>
    <mergeCell ref="AA183:AB183"/>
    <mergeCell ref="AC183:AD183"/>
    <mergeCell ref="AE183:AF183"/>
    <mergeCell ref="AG183:AH183"/>
    <mergeCell ref="R183:S183"/>
    <mergeCell ref="T183:U183"/>
    <mergeCell ref="V183:W183"/>
    <mergeCell ref="Y183:Z183"/>
    <mergeCell ref="C183:D183"/>
    <mergeCell ref="E183:M183"/>
    <mergeCell ref="N183:O183"/>
    <mergeCell ref="P183:Q183"/>
    <mergeCell ref="AE181:AF181"/>
    <mergeCell ref="AG181:AH181"/>
    <mergeCell ref="C182:D182"/>
    <mergeCell ref="E182:M182"/>
    <mergeCell ref="V181:W181"/>
    <mergeCell ref="Y181:Z181"/>
    <mergeCell ref="AA181:AB181"/>
    <mergeCell ref="AC181:AD181"/>
    <mergeCell ref="N181:O181"/>
    <mergeCell ref="P181:Q181"/>
    <mergeCell ref="R181:S181"/>
    <mergeCell ref="T181:U181"/>
    <mergeCell ref="AA185:AB185"/>
    <mergeCell ref="AC185:AD185"/>
    <mergeCell ref="AE185:AF185"/>
    <mergeCell ref="AG185:AH185"/>
    <mergeCell ref="R185:S185"/>
    <mergeCell ref="T185:U185"/>
    <mergeCell ref="V185:W185"/>
    <mergeCell ref="Y185:Z185"/>
    <mergeCell ref="C185:D185"/>
    <mergeCell ref="E185:M185"/>
    <mergeCell ref="N185:O185"/>
    <mergeCell ref="P185:Q185"/>
    <mergeCell ref="AA184:AB184"/>
    <mergeCell ref="AC184:AD184"/>
    <mergeCell ref="C184:D184"/>
    <mergeCell ref="E184:M184"/>
    <mergeCell ref="N184:O184"/>
    <mergeCell ref="P184:Q184"/>
    <mergeCell ref="AE184:AF184"/>
    <mergeCell ref="AG184:AH184"/>
    <mergeCell ref="R184:S184"/>
    <mergeCell ref="T184:U184"/>
    <mergeCell ref="V184:W184"/>
    <mergeCell ref="Y184:Z184"/>
    <mergeCell ref="AA187:AB187"/>
    <mergeCell ref="AC187:AD187"/>
    <mergeCell ref="AE187:AF187"/>
    <mergeCell ref="AG187:AH187"/>
    <mergeCell ref="R187:S187"/>
    <mergeCell ref="T187:U187"/>
    <mergeCell ref="V187:W187"/>
    <mergeCell ref="Y187:Z187"/>
    <mergeCell ref="C187:I187"/>
    <mergeCell ref="J187:M187"/>
    <mergeCell ref="N187:O187"/>
    <mergeCell ref="P187:Q187"/>
    <mergeCell ref="AA186:AB186"/>
    <mergeCell ref="AC186:AD186"/>
    <mergeCell ref="C186:D186"/>
    <mergeCell ref="E186:M186"/>
    <mergeCell ref="N186:O186"/>
    <mergeCell ref="P186:Q186"/>
    <mergeCell ref="AE186:AF186"/>
    <mergeCell ref="AG186:AH186"/>
    <mergeCell ref="R186:S186"/>
    <mergeCell ref="T186:U186"/>
    <mergeCell ref="V186:W186"/>
    <mergeCell ref="Y186:Z186"/>
    <mergeCell ref="AA190:AB190"/>
    <mergeCell ref="AC190:AD190"/>
    <mergeCell ref="C190:D190"/>
    <mergeCell ref="E190:M190"/>
    <mergeCell ref="N190:O190"/>
    <mergeCell ref="P190:Q190"/>
    <mergeCell ref="AE190:AF190"/>
    <mergeCell ref="AG190:AH190"/>
    <mergeCell ref="R190:S190"/>
    <mergeCell ref="T190:U190"/>
    <mergeCell ref="V190:W190"/>
    <mergeCell ref="Y190:Z190"/>
    <mergeCell ref="AE188:AF188"/>
    <mergeCell ref="AG188:AH188"/>
    <mergeCell ref="C189:D189"/>
    <mergeCell ref="E189:M189"/>
    <mergeCell ref="V188:W188"/>
    <mergeCell ref="Y188:Z188"/>
    <mergeCell ref="AA188:AB188"/>
    <mergeCell ref="AC188:AD188"/>
    <mergeCell ref="N188:O188"/>
    <mergeCell ref="P188:Q188"/>
    <mergeCell ref="R188:S188"/>
    <mergeCell ref="T188:U188"/>
    <mergeCell ref="AA192:AB192"/>
    <mergeCell ref="AC192:AD192"/>
    <mergeCell ref="C192:D192"/>
    <mergeCell ref="E192:M192"/>
    <mergeCell ref="N192:O192"/>
    <mergeCell ref="P192:Q192"/>
    <mergeCell ref="AE192:AF192"/>
    <mergeCell ref="AG192:AH192"/>
    <mergeCell ref="R192:S192"/>
    <mergeCell ref="T192:U192"/>
    <mergeCell ref="V192:W192"/>
    <mergeCell ref="Y192:Z192"/>
    <mergeCell ref="AA191:AB191"/>
    <mergeCell ref="AC191:AD191"/>
    <mergeCell ref="AE191:AF191"/>
    <mergeCell ref="AG191:AH191"/>
    <mergeCell ref="R191:S191"/>
    <mergeCell ref="T191:U191"/>
    <mergeCell ref="V191:W191"/>
    <mergeCell ref="Y191:Z191"/>
    <mergeCell ref="C191:D191"/>
    <mergeCell ref="E191:M191"/>
    <mergeCell ref="N191:O191"/>
    <mergeCell ref="P191:Q191"/>
    <mergeCell ref="AA194:AB194"/>
    <mergeCell ref="AC194:AD194"/>
    <mergeCell ref="C194:D194"/>
    <mergeCell ref="E194:M194"/>
    <mergeCell ref="N194:O194"/>
    <mergeCell ref="P194:Q194"/>
    <mergeCell ref="AE194:AF194"/>
    <mergeCell ref="AG194:AH194"/>
    <mergeCell ref="R194:S194"/>
    <mergeCell ref="T194:U194"/>
    <mergeCell ref="V194:W194"/>
    <mergeCell ref="Y194:Z194"/>
    <mergeCell ref="AA193:AB193"/>
    <mergeCell ref="AC193:AD193"/>
    <mergeCell ref="AE193:AF193"/>
    <mergeCell ref="AG193:AH193"/>
    <mergeCell ref="R193:S193"/>
    <mergeCell ref="T193:U193"/>
    <mergeCell ref="V193:W193"/>
    <mergeCell ref="Y193:Z193"/>
    <mergeCell ref="C193:D193"/>
    <mergeCell ref="E193:M193"/>
    <mergeCell ref="N193:O193"/>
    <mergeCell ref="P193:Q193"/>
    <mergeCell ref="AA196:AB196"/>
    <mergeCell ref="AC196:AD196"/>
    <mergeCell ref="C196:D196"/>
    <mergeCell ref="E196:M196"/>
    <mergeCell ref="N196:O196"/>
    <mergeCell ref="P196:Q196"/>
    <mergeCell ref="AE196:AF196"/>
    <mergeCell ref="AG196:AH196"/>
    <mergeCell ref="R196:S196"/>
    <mergeCell ref="T196:U196"/>
    <mergeCell ref="V196:W196"/>
    <mergeCell ref="Y196:Z196"/>
    <mergeCell ref="AA195:AB195"/>
    <mergeCell ref="AC195:AD195"/>
    <mergeCell ref="AE195:AF195"/>
    <mergeCell ref="AG195:AH195"/>
    <mergeCell ref="R195:S195"/>
    <mergeCell ref="T195:U195"/>
    <mergeCell ref="V195:W195"/>
    <mergeCell ref="Y195:Z195"/>
    <mergeCell ref="C195:D195"/>
    <mergeCell ref="E195:M195"/>
    <mergeCell ref="N195:O195"/>
    <mergeCell ref="P195:Q195"/>
    <mergeCell ref="C199:M199"/>
    <mergeCell ref="N200:O200"/>
    <mergeCell ref="P200:Q200"/>
    <mergeCell ref="R200:S200"/>
    <mergeCell ref="T200:U200"/>
    <mergeCell ref="V200:W200"/>
    <mergeCell ref="V198:W198"/>
    <mergeCell ref="Y198:Z198"/>
    <mergeCell ref="AA198:AB198"/>
    <mergeCell ref="AC198:AD198"/>
    <mergeCell ref="N198:O198"/>
    <mergeCell ref="P198:Q198"/>
    <mergeCell ref="R198:S198"/>
    <mergeCell ref="T198:U198"/>
    <mergeCell ref="AA197:AB197"/>
    <mergeCell ref="AC197:AD197"/>
    <mergeCell ref="AE197:AF197"/>
    <mergeCell ref="R197:S197"/>
    <mergeCell ref="T197:U197"/>
    <mergeCell ref="V197:W197"/>
    <mergeCell ref="Y197:Z197"/>
    <mergeCell ref="C197:D197"/>
    <mergeCell ref="E197:M197"/>
    <mergeCell ref="N197:O197"/>
    <mergeCell ref="P197:Q197"/>
    <mergeCell ref="C200:M200"/>
    <mergeCell ref="C209:J209"/>
    <mergeCell ref="T202:U202"/>
    <mergeCell ref="V202:W202"/>
    <mergeCell ref="Y202:Z202"/>
    <mergeCell ref="I202:L202"/>
    <mergeCell ref="N202:O202"/>
    <mergeCell ref="P202:Q202"/>
    <mergeCell ref="R202:S202"/>
    <mergeCell ref="I204:L204"/>
    <mergeCell ref="AE202:AF202"/>
    <mergeCell ref="AG200:AH200"/>
    <mergeCell ref="C201:M201"/>
    <mergeCell ref="AC200:AD200"/>
    <mergeCell ref="AE200:AF200"/>
    <mergeCell ref="Y200:Z200"/>
    <mergeCell ref="AA200:AB200"/>
    <mergeCell ref="AG202:AH202"/>
    <mergeCell ref="AA202:AB202"/>
    <mergeCell ref="C202:H202"/>
    <mergeCell ref="Y204:Z204"/>
    <mergeCell ref="AC202:AD202"/>
    <mergeCell ref="C208:H208"/>
    <mergeCell ref="I208:L208"/>
    <mergeCell ref="Y208:Z208"/>
    <mergeCell ref="AA208:AB208"/>
    <mergeCell ref="AC208:AD208"/>
    <mergeCell ref="AE208:AF208"/>
    <mergeCell ref="AG208:AH208"/>
    <mergeCell ref="AG207:AH207"/>
    <mergeCell ref="AA217:AB217"/>
    <mergeCell ref="AC217:AD217"/>
    <mergeCell ref="AE217:AF217"/>
    <mergeCell ref="AG217:AH217"/>
    <mergeCell ref="R217:S217"/>
    <mergeCell ref="T217:U217"/>
    <mergeCell ref="V217:W217"/>
    <mergeCell ref="Y217:Z217"/>
    <mergeCell ref="C216:K216"/>
    <mergeCell ref="C217:K217"/>
    <mergeCell ref="N217:O217"/>
    <mergeCell ref="P217:Q217"/>
    <mergeCell ref="E210:J210"/>
    <mergeCell ref="E211:J211"/>
    <mergeCell ref="E212:J212"/>
    <mergeCell ref="C213:I215"/>
    <mergeCell ref="J213:M213"/>
    <mergeCell ref="J214:M214"/>
    <mergeCell ref="J215:M215"/>
    <mergeCell ref="T220:U220"/>
    <mergeCell ref="V220:W220"/>
    <mergeCell ref="Y220:Z220"/>
    <mergeCell ref="Y219:Z219"/>
    <mergeCell ref="AA219:AB219"/>
    <mergeCell ref="AC219:AD219"/>
    <mergeCell ref="AE219:AF219"/>
    <mergeCell ref="AC218:AD218"/>
    <mergeCell ref="AE218:AF218"/>
    <mergeCell ref="Y218:Z218"/>
    <mergeCell ref="AA218:AB218"/>
    <mergeCell ref="AG218:AH218"/>
    <mergeCell ref="C219:I219"/>
    <mergeCell ref="J219:M219"/>
    <mergeCell ref="N219:O219"/>
    <mergeCell ref="P219:Q219"/>
    <mergeCell ref="R219:S219"/>
    <mergeCell ref="T219:U219"/>
    <mergeCell ref="V219:W219"/>
    <mergeCell ref="T218:U218"/>
    <mergeCell ref="V218:W218"/>
    <mergeCell ref="C218:K218"/>
    <mergeCell ref="N218:O218"/>
    <mergeCell ref="P218:Q218"/>
    <mergeCell ref="R218:S218"/>
    <mergeCell ref="D224:M224"/>
    <mergeCell ref="AA222:AB222"/>
    <mergeCell ref="AC222:AD222"/>
    <mergeCell ref="AE222:AF222"/>
    <mergeCell ref="AG222:AH222"/>
    <mergeCell ref="AE220:AF220"/>
    <mergeCell ref="AG220:AH220"/>
    <mergeCell ref="AA220:AB220"/>
    <mergeCell ref="AC220:AD220"/>
    <mergeCell ref="C221:M221"/>
    <mergeCell ref="D222:M222"/>
    <mergeCell ref="N222:O222"/>
    <mergeCell ref="P222:Q222"/>
    <mergeCell ref="R222:S222"/>
    <mergeCell ref="T222:U222"/>
    <mergeCell ref="V222:W222"/>
    <mergeCell ref="Y222:Z222"/>
    <mergeCell ref="AC224:AD224"/>
    <mergeCell ref="AE224:AF224"/>
    <mergeCell ref="AG224:AH224"/>
    <mergeCell ref="AC223:AD223"/>
    <mergeCell ref="AE223:AF223"/>
    <mergeCell ref="AG223:AH223"/>
    <mergeCell ref="N224:O224"/>
    <mergeCell ref="P224:Q224"/>
    <mergeCell ref="R224:S224"/>
    <mergeCell ref="T224:U224"/>
    <mergeCell ref="V224:W224"/>
    <mergeCell ref="D220:M220"/>
    <mergeCell ref="N220:O220"/>
    <mergeCell ref="P220:Q220"/>
    <mergeCell ref="R220:S220"/>
    <mergeCell ref="AA224:AB224"/>
    <mergeCell ref="Y224:Z224"/>
    <mergeCell ref="T223:U223"/>
    <mergeCell ref="V223:W223"/>
    <mergeCell ref="Y223:Z223"/>
    <mergeCell ref="AA223:AB223"/>
    <mergeCell ref="AA226:AB226"/>
    <mergeCell ref="AC226:AD226"/>
    <mergeCell ref="V226:W226"/>
    <mergeCell ref="Y226:Z226"/>
    <mergeCell ref="AE226:AF226"/>
    <mergeCell ref="AG226:AH226"/>
    <mergeCell ref="AC225:AD225"/>
    <mergeCell ref="AE225:AF225"/>
    <mergeCell ref="AG225:AH225"/>
    <mergeCell ref="D226:M226"/>
    <mergeCell ref="N226:O226"/>
    <mergeCell ref="P226:Q226"/>
    <mergeCell ref="R226:S226"/>
    <mergeCell ref="T226:U226"/>
    <mergeCell ref="T225:U225"/>
    <mergeCell ref="V225:W225"/>
    <mergeCell ref="Y225:Z225"/>
    <mergeCell ref="AA225:AB225"/>
    <mergeCell ref="D225:M225"/>
    <mergeCell ref="N225:O225"/>
    <mergeCell ref="P225:Q225"/>
    <mergeCell ref="R225:S225"/>
    <mergeCell ref="D223:M223"/>
    <mergeCell ref="N223:O223"/>
    <mergeCell ref="P223:Q223"/>
    <mergeCell ref="R223:S223"/>
    <mergeCell ref="V230:W230"/>
    <mergeCell ref="Y230:Z230"/>
    <mergeCell ref="AA230:AB230"/>
    <mergeCell ref="T231:U231"/>
    <mergeCell ref="C228:M228"/>
    <mergeCell ref="D229:M229"/>
    <mergeCell ref="N229:O229"/>
    <mergeCell ref="P229:Q229"/>
    <mergeCell ref="R229:S229"/>
    <mergeCell ref="T229:U229"/>
    <mergeCell ref="V229:W229"/>
    <mergeCell ref="Y229:Z229"/>
    <mergeCell ref="V227:W227"/>
    <mergeCell ref="Y227:Z227"/>
    <mergeCell ref="AA227:AB227"/>
    <mergeCell ref="AC227:AD227"/>
    <mergeCell ref="AA229:AB229"/>
    <mergeCell ref="AC229:AD229"/>
    <mergeCell ref="N227:O227"/>
    <mergeCell ref="P227:Q227"/>
    <mergeCell ref="R227:S227"/>
    <mergeCell ref="T227:U227"/>
    <mergeCell ref="V231:W231"/>
    <mergeCell ref="AA231:AB231"/>
    <mergeCell ref="AC231:AD231"/>
    <mergeCell ref="AC230:AD230"/>
    <mergeCell ref="D230:M230"/>
    <mergeCell ref="N230:O230"/>
    <mergeCell ref="P230:Q230"/>
    <mergeCell ref="R230:S230"/>
    <mergeCell ref="D231:M231"/>
    <mergeCell ref="N231:O231"/>
    <mergeCell ref="P231:Q231"/>
    <mergeCell ref="R231:S231"/>
    <mergeCell ref="AE229:AF229"/>
    <mergeCell ref="AG229:AH229"/>
    <mergeCell ref="AE235:AF235"/>
    <mergeCell ref="AG235:AH235"/>
    <mergeCell ref="R235:S235"/>
    <mergeCell ref="T235:U235"/>
    <mergeCell ref="V235:W235"/>
    <mergeCell ref="Y235:Z235"/>
    <mergeCell ref="D234:M234"/>
    <mergeCell ref="C235:M235"/>
    <mergeCell ref="N235:O235"/>
    <mergeCell ref="P235:Q235"/>
    <mergeCell ref="AA233:AB233"/>
    <mergeCell ref="AC233:AD233"/>
    <mergeCell ref="AA235:AB235"/>
    <mergeCell ref="AC235:AD235"/>
    <mergeCell ref="AC232:AD232"/>
    <mergeCell ref="AE232:AF232"/>
    <mergeCell ref="AG232:AH232"/>
    <mergeCell ref="F233:M233"/>
    <mergeCell ref="N233:O233"/>
    <mergeCell ref="P233:Q233"/>
    <mergeCell ref="Y231:Z231"/>
    <mergeCell ref="T230:U230"/>
    <mergeCell ref="R233:S233"/>
    <mergeCell ref="T233:U233"/>
    <mergeCell ref="V233:W233"/>
    <mergeCell ref="Y233:Z233"/>
    <mergeCell ref="T232:U232"/>
    <mergeCell ref="V232:W232"/>
    <mergeCell ref="Y232:Z232"/>
    <mergeCell ref="AA232:AB232"/>
    <mergeCell ref="D232:M232"/>
    <mergeCell ref="N232:O232"/>
    <mergeCell ref="P232:Q232"/>
    <mergeCell ref="R232:S232"/>
    <mergeCell ref="AC237:AD237"/>
    <mergeCell ref="AA237:AB237"/>
    <mergeCell ref="Y237:Z237"/>
    <mergeCell ref="C237:M237"/>
    <mergeCell ref="T239:U239"/>
    <mergeCell ref="AC239:AD239"/>
    <mergeCell ref="C239:M239"/>
    <mergeCell ref="AE237:AF237"/>
    <mergeCell ref="AG237:AH237"/>
    <mergeCell ref="AC236:AD236"/>
    <mergeCell ref="AE236:AF236"/>
    <mergeCell ref="AG236:AH236"/>
    <mergeCell ref="N237:O237"/>
    <mergeCell ref="P237:Q237"/>
    <mergeCell ref="R237:S237"/>
    <mergeCell ref="T237:U237"/>
    <mergeCell ref="V237:W237"/>
    <mergeCell ref="T236:U236"/>
    <mergeCell ref="V236:W236"/>
    <mergeCell ref="Y236:Z236"/>
    <mergeCell ref="AA236:AB236"/>
    <mergeCell ref="C236:M236"/>
    <mergeCell ref="N236:O236"/>
    <mergeCell ref="P236:Q236"/>
    <mergeCell ref="R236:S236"/>
    <mergeCell ref="T241:U241"/>
    <mergeCell ref="V241:W241"/>
    <mergeCell ref="AA241:AB241"/>
    <mergeCell ref="Y241:Z241"/>
    <mergeCell ref="T240:U240"/>
    <mergeCell ref="V240:W240"/>
    <mergeCell ref="Y240:Z240"/>
    <mergeCell ref="AA240:AB240"/>
    <mergeCell ref="C240:M240"/>
    <mergeCell ref="N240:O240"/>
    <mergeCell ref="P240:Q240"/>
    <mergeCell ref="R240:S240"/>
    <mergeCell ref="K241:M241"/>
    <mergeCell ref="AE239:AF239"/>
    <mergeCell ref="AG239:AH239"/>
    <mergeCell ref="AC238:AD238"/>
    <mergeCell ref="AE238:AF238"/>
    <mergeCell ref="AG238:AH238"/>
    <mergeCell ref="N239:O239"/>
    <mergeCell ref="P239:Q239"/>
    <mergeCell ref="R239:S239"/>
    <mergeCell ref="V239:W239"/>
    <mergeCell ref="AA239:AB239"/>
    <mergeCell ref="Y239:Z239"/>
    <mergeCell ref="T238:U238"/>
    <mergeCell ref="V238:W238"/>
    <mergeCell ref="Y238:Z238"/>
    <mergeCell ref="AA238:AB238"/>
    <mergeCell ref="C238:M238"/>
    <mergeCell ref="N238:O238"/>
    <mergeCell ref="P238:Q238"/>
    <mergeCell ref="R238:S238"/>
    <mergeCell ref="C251:M251"/>
    <mergeCell ref="T250:U250"/>
    <mergeCell ref="V250:W250"/>
    <mergeCell ref="Y250:Z250"/>
    <mergeCell ref="C249:M249"/>
    <mergeCell ref="N250:O250"/>
    <mergeCell ref="P250:Q250"/>
    <mergeCell ref="R250:S250"/>
    <mergeCell ref="AG248:AH248"/>
    <mergeCell ref="AC247:AD247"/>
    <mergeCell ref="AE247:AF247"/>
    <mergeCell ref="AG247:AH247"/>
    <mergeCell ref="J248:M248"/>
    <mergeCell ref="N248:O248"/>
    <mergeCell ref="P248:Q248"/>
    <mergeCell ref="R248:S248"/>
    <mergeCell ref="T248:U248"/>
    <mergeCell ref="V248:W248"/>
    <mergeCell ref="AC248:AD248"/>
    <mergeCell ref="AA247:AB247"/>
    <mergeCell ref="N247:O247"/>
    <mergeCell ref="P247:Q247"/>
    <mergeCell ref="R247:S247"/>
    <mergeCell ref="T247:U247"/>
    <mergeCell ref="V247:W247"/>
    <mergeCell ref="Y247:Z247"/>
    <mergeCell ref="BF8:BK8"/>
    <mergeCell ref="AT9:AT10"/>
    <mergeCell ref="BE9:BE10"/>
    <mergeCell ref="AE252:AF252"/>
    <mergeCell ref="AG252:AH252"/>
    <mergeCell ref="AC250:AD250"/>
    <mergeCell ref="AE250:AF250"/>
    <mergeCell ref="AG250:AH250"/>
    <mergeCell ref="AC252:AD252"/>
    <mergeCell ref="AE248:AF248"/>
    <mergeCell ref="AA250:AB250"/>
    <mergeCell ref="AA248:AB248"/>
    <mergeCell ref="V252:W252"/>
    <mergeCell ref="Y252:Z252"/>
    <mergeCell ref="AA252:AB252"/>
    <mergeCell ref="N252:O252"/>
    <mergeCell ref="P252:Q252"/>
    <mergeCell ref="R252:S252"/>
    <mergeCell ref="T252:U252"/>
    <mergeCell ref="Y248:Z248"/>
    <mergeCell ref="T246:U246"/>
    <mergeCell ref="V246:W246"/>
    <mergeCell ref="Y246:Z246"/>
    <mergeCell ref="AA246:AB246"/>
    <mergeCell ref="AC246:AD246"/>
    <mergeCell ref="N245:O245"/>
    <mergeCell ref="P245:Q245"/>
    <mergeCell ref="R245:S245"/>
    <mergeCell ref="T245:U245"/>
    <mergeCell ref="V245:W245"/>
    <mergeCell ref="Y245:Z245"/>
    <mergeCell ref="AA245:AB245"/>
    <mergeCell ref="D246:M246"/>
    <mergeCell ref="N246:O246"/>
    <mergeCell ref="P246:Q246"/>
    <mergeCell ref="Y3:Z3"/>
    <mergeCell ref="X9:X10"/>
    <mergeCell ref="AI9:AI10"/>
    <mergeCell ref="AC245:AD245"/>
    <mergeCell ref="AE245:AF245"/>
    <mergeCell ref="AG245:AH245"/>
    <mergeCell ref="R246:S246"/>
    <mergeCell ref="D245:I245"/>
    <mergeCell ref="V244:W244"/>
    <mergeCell ref="Y244:Z244"/>
    <mergeCell ref="AA244:AB244"/>
    <mergeCell ref="AC244:AD244"/>
    <mergeCell ref="N244:O244"/>
    <mergeCell ref="P244:Q244"/>
    <mergeCell ref="R244:S244"/>
    <mergeCell ref="T244:U244"/>
    <mergeCell ref="D242:I242"/>
    <mergeCell ref="J242:J243"/>
    <mergeCell ref="D243:I243"/>
    <mergeCell ref="D244:I244"/>
    <mergeCell ref="AC241:AD241"/>
    <mergeCell ref="AE241:AF241"/>
    <mergeCell ref="AG241:AH241"/>
    <mergeCell ref="AC240:AD240"/>
    <mergeCell ref="AE240:AF240"/>
    <mergeCell ref="AG240:AH240"/>
    <mergeCell ref="N241:O241"/>
    <mergeCell ref="P241:Q241"/>
    <mergeCell ref="R241:S241"/>
    <mergeCell ref="BC42:BD42"/>
    <mergeCell ref="AU70:AV70"/>
    <mergeCell ref="AW70:AX70"/>
    <mergeCell ref="AY70:AZ70"/>
    <mergeCell ref="BA70:BB70"/>
    <mergeCell ref="BC70:BD70"/>
    <mergeCell ref="AU42:AV42"/>
    <mergeCell ref="AW42:AX42"/>
    <mergeCell ref="AY42:AZ42"/>
    <mergeCell ref="BA42:BB42"/>
    <mergeCell ref="AU1:AV1"/>
    <mergeCell ref="AU2:AV2"/>
    <mergeCell ref="AU3:AV3"/>
    <mergeCell ref="AU8:BE8"/>
    <mergeCell ref="AE246:AF246"/>
    <mergeCell ref="AG246:AH246"/>
    <mergeCell ref="AE244:AF244"/>
    <mergeCell ref="AG244:AH244"/>
    <mergeCell ref="AE233:AF233"/>
    <mergeCell ref="AG233:AH233"/>
    <mergeCell ref="AE230:AF230"/>
    <mergeCell ref="AG230:AH230"/>
    <mergeCell ref="AE227:AF227"/>
    <mergeCell ref="AG227:AH227"/>
    <mergeCell ref="AE231:AF231"/>
    <mergeCell ref="AG231:AH231"/>
    <mergeCell ref="AG219:AH219"/>
    <mergeCell ref="AE198:AF198"/>
    <mergeCell ref="AG198:AH198"/>
    <mergeCell ref="AG197:AH197"/>
    <mergeCell ref="AG107:AH107"/>
    <mergeCell ref="AG87:AH87"/>
    <mergeCell ref="BC76:BD76"/>
    <mergeCell ref="AU77:AV77"/>
    <mergeCell ref="AW77:AX77"/>
    <mergeCell ref="AY77:AZ77"/>
    <mergeCell ref="BA77:BB77"/>
    <mergeCell ref="BC77:BD77"/>
    <mergeCell ref="AU76:AV76"/>
    <mergeCell ref="AW76:AX76"/>
    <mergeCell ref="AY76:AZ76"/>
    <mergeCell ref="BA76:BB76"/>
    <mergeCell ref="BC72:BD72"/>
    <mergeCell ref="AU75:AV75"/>
    <mergeCell ref="AW75:AX75"/>
    <mergeCell ref="AY75:AZ75"/>
    <mergeCell ref="BA75:BB75"/>
    <mergeCell ref="BC75:BD75"/>
    <mergeCell ref="AU72:AV72"/>
    <mergeCell ref="AW72:AX72"/>
    <mergeCell ref="AY72:AZ72"/>
    <mergeCell ref="BA72:BB72"/>
    <mergeCell ref="BC80:BD80"/>
    <mergeCell ref="AU81:AV81"/>
    <mergeCell ref="AW81:AX81"/>
    <mergeCell ref="AY81:AZ81"/>
    <mergeCell ref="BA81:BB81"/>
    <mergeCell ref="BC81:BD81"/>
    <mergeCell ref="AU80:AV80"/>
    <mergeCell ref="AW80:AX80"/>
    <mergeCell ref="AY80:AZ80"/>
    <mergeCell ref="BA80:BB80"/>
    <mergeCell ref="BC78:BD78"/>
    <mergeCell ref="AU79:AV79"/>
    <mergeCell ref="AW79:AX79"/>
    <mergeCell ref="AY79:AZ79"/>
    <mergeCell ref="BA79:BB79"/>
    <mergeCell ref="BC79:BD79"/>
    <mergeCell ref="AU78:AV78"/>
    <mergeCell ref="AW78:AX78"/>
    <mergeCell ref="AY78:AZ78"/>
    <mergeCell ref="BA78:BB78"/>
    <mergeCell ref="BC84:BD84"/>
    <mergeCell ref="AU85:AV85"/>
    <mergeCell ref="AW85:AX85"/>
    <mergeCell ref="AY85:AZ85"/>
    <mergeCell ref="BA85:BB85"/>
    <mergeCell ref="BC85:BD85"/>
    <mergeCell ref="AU84:AV84"/>
    <mergeCell ref="AW84:AX84"/>
    <mergeCell ref="AY84:AZ84"/>
    <mergeCell ref="BA84:BB84"/>
    <mergeCell ref="BC82:BD82"/>
    <mergeCell ref="AU83:AV83"/>
    <mergeCell ref="AW83:AX83"/>
    <mergeCell ref="AY83:AZ83"/>
    <mergeCell ref="BA83:BB83"/>
    <mergeCell ref="BC83:BD83"/>
    <mergeCell ref="AU82:AV82"/>
    <mergeCell ref="AW82:AX82"/>
    <mergeCell ref="AY82:AZ82"/>
    <mergeCell ref="BA82:BB82"/>
    <mergeCell ref="BC90:BD90"/>
    <mergeCell ref="AU91:AV91"/>
    <mergeCell ref="AW91:AX91"/>
    <mergeCell ref="AY91:AZ91"/>
    <mergeCell ref="BA91:BB91"/>
    <mergeCell ref="BC91:BD91"/>
    <mergeCell ref="AU90:AV90"/>
    <mergeCell ref="AW90:AX90"/>
    <mergeCell ref="AY90:AZ90"/>
    <mergeCell ref="BA90:BB90"/>
    <mergeCell ref="BC86:BD86"/>
    <mergeCell ref="AU87:AV87"/>
    <mergeCell ref="AW87:AX87"/>
    <mergeCell ref="AY87:AZ87"/>
    <mergeCell ref="BA87:BB87"/>
    <mergeCell ref="BC87:BD87"/>
    <mergeCell ref="AU86:AV86"/>
    <mergeCell ref="AW86:AX86"/>
    <mergeCell ref="AY86:AZ86"/>
    <mergeCell ref="BA86:BB86"/>
    <mergeCell ref="BC94:BD94"/>
    <mergeCell ref="AU95:AV95"/>
    <mergeCell ref="AW95:AX95"/>
    <mergeCell ref="AY95:AZ95"/>
    <mergeCell ref="BA95:BB95"/>
    <mergeCell ref="BC95:BD95"/>
    <mergeCell ref="AU94:AV94"/>
    <mergeCell ref="AW94:AX94"/>
    <mergeCell ref="AY94:AZ94"/>
    <mergeCell ref="BA94:BB94"/>
    <mergeCell ref="BC92:BD92"/>
    <mergeCell ref="AU93:AV93"/>
    <mergeCell ref="AW93:AX93"/>
    <mergeCell ref="AY93:AZ93"/>
    <mergeCell ref="BA93:BB93"/>
    <mergeCell ref="BC93:BD93"/>
    <mergeCell ref="AU92:AV92"/>
    <mergeCell ref="AW92:AX92"/>
    <mergeCell ref="AY92:AZ92"/>
    <mergeCell ref="BA92:BB92"/>
    <mergeCell ref="BC100:BD100"/>
    <mergeCell ref="AU101:AV101"/>
    <mergeCell ref="AW101:AX101"/>
    <mergeCell ref="AY101:AZ101"/>
    <mergeCell ref="BA101:BB101"/>
    <mergeCell ref="BC101:BD101"/>
    <mergeCell ref="AU100:AV100"/>
    <mergeCell ref="AW100:AX100"/>
    <mergeCell ref="AY100:AZ100"/>
    <mergeCell ref="BA100:BB100"/>
    <mergeCell ref="BC96:BD96"/>
    <mergeCell ref="AU99:AV99"/>
    <mergeCell ref="AW99:AX99"/>
    <mergeCell ref="AY99:AZ99"/>
    <mergeCell ref="BA99:BB99"/>
    <mergeCell ref="BC99:BD99"/>
    <mergeCell ref="AU96:AV96"/>
    <mergeCell ref="AW96:AX96"/>
    <mergeCell ref="AY96:AZ96"/>
    <mergeCell ref="BA96:BB96"/>
    <mergeCell ref="BC104:BD104"/>
    <mergeCell ref="AU105:AV105"/>
    <mergeCell ref="AW105:AX105"/>
    <mergeCell ref="AY105:AZ105"/>
    <mergeCell ref="BA105:BB105"/>
    <mergeCell ref="BC105:BD105"/>
    <mergeCell ref="AU104:AV104"/>
    <mergeCell ref="AW104:AX104"/>
    <mergeCell ref="AY104:AZ104"/>
    <mergeCell ref="BA104:BB104"/>
    <mergeCell ref="BC102:BD102"/>
    <mergeCell ref="AU103:AV103"/>
    <mergeCell ref="AW103:AX103"/>
    <mergeCell ref="AY103:AZ103"/>
    <mergeCell ref="BA103:BB103"/>
    <mergeCell ref="BC103:BD103"/>
    <mergeCell ref="AU102:AV102"/>
    <mergeCell ref="AW102:AX102"/>
    <mergeCell ref="AY102:AZ102"/>
    <mergeCell ref="BA102:BB102"/>
    <mergeCell ref="BC108:BD108"/>
    <mergeCell ref="AU109:AV109"/>
    <mergeCell ref="AW109:AX109"/>
    <mergeCell ref="AY109:AZ109"/>
    <mergeCell ref="BA109:BB109"/>
    <mergeCell ref="BC109:BD109"/>
    <mergeCell ref="AU108:AV108"/>
    <mergeCell ref="AW108:AX108"/>
    <mergeCell ref="AY108:AZ108"/>
    <mergeCell ref="BA108:BB108"/>
    <mergeCell ref="BC106:BD106"/>
    <mergeCell ref="AU107:AV107"/>
    <mergeCell ref="AW107:AX107"/>
    <mergeCell ref="AY107:AZ107"/>
    <mergeCell ref="BA107:BB107"/>
    <mergeCell ref="BC107:BD107"/>
    <mergeCell ref="AU106:AV106"/>
    <mergeCell ref="AW106:AX106"/>
    <mergeCell ref="AY106:AZ106"/>
    <mergeCell ref="BA106:BB106"/>
    <mergeCell ref="BC114:BD114"/>
    <mergeCell ref="AU115:AV115"/>
    <mergeCell ref="AW115:AX115"/>
    <mergeCell ref="AY115:AZ115"/>
    <mergeCell ref="BA115:BB115"/>
    <mergeCell ref="BC115:BD115"/>
    <mergeCell ref="AU114:AV114"/>
    <mergeCell ref="AW114:AX114"/>
    <mergeCell ref="AY114:AZ114"/>
    <mergeCell ref="BA114:BB114"/>
    <mergeCell ref="BC110:BD110"/>
    <mergeCell ref="AU111:AV111"/>
    <mergeCell ref="AW111:AX111"/>
    <mergeCell ref="AY111:AZ111"/>
    <mergeCell ref="BA111:BB111"/>
    <mergeCell ref="BC111:BD111"/>
    <mergeCell ref="AU110:AV110"/>
    <mergeCell ref="AW110:AX110"/>
    <mergeCell ref="AY110:AZ110"/>
    <mergeCell ref="BA110:BB110"/>
    <mergeCell ref="BC118:BD118"/>
    <mergeCell ref="AU119:AV119"/>
    <mergeCell ref="AW119:AX119"/>
    <mergeCell ref="AY119:AZ119"/>
    <mergeCell ref="BA119:BB119"/>
    <mergeCell ref="BC119:BD119"/>
    <mergeCell ref="AU118:AV118"/>
    <mergeCell ref="AW118:AX118"/>
    <mergeCell ref="AY118:AZ118"/>
    <mergeCell ref="BA118:BB118"/>
    <mergeCell ref="BC116:BD116"/>
    <mergeCell ref="AU117:AV117"/>
    <mergeCell ref="AW117:AX117"/>
    <mergeCell ref="AY117:AZ117"/>
    <mergeCell ref="BA117:BB117"/>
    <mergeCell ref="BC117:BD117"/>
    <mergeCell ref="AU116:AV116"/>
    <mergeCell ref="AW116:AX116"/>
    <mergeCell ref="AY116:AZ116"/>
    <mergeCell ref="BA116:BB116"/>
    <mergeCell ref="BC124:BD124"/>
    <mergeCell ref="AU125:AV125"/>
    <mergeCell ref="AW125:AX125"/>
    <mergeCell ref="AY125:AZ125"/>
    <mergeCell ref="BA125:BB125"/>
    <mergeCell ref="BC125:BD125"/>
    <mergeCell ref="AU124:AV124"/>
    <mergeCell ref="AW124:AX124"/>
    <mergeCell ref="AY124:AZ124"/>
    <mergeCell ref="BA124:BB124"/>
    <mergeCell ref="BC120:BD120"/>
    <mergeCell ref="AU123:AV123"/>
    <mergeCell ref="AW123:AX123"/>
    <mergeCell ref="AY123:AZ123"/>
    <mergeCell ref="BA123:BB123"/>
    <mergeCell ref="BC123:BD123"/>
    <mergeCell ref="AU120:AV120"/>
    <mergeCell ref="AW120:AX120"/>
    <mergeCell ref="AY120:AZ120"/>
    <mergeCell ref="BA120:BB120"/>
    <mergeCell ref="BC128:BD128"/>
    <mergeCell ref="AU129:AV129"/>
    <mergeCell ref="AW129:AX129"/>
    <mergeCell ref="AY129:AZ129"/>
    <mergeCell ref="BA129:BB129"/>
    <mergeCell ref="BC129:BD129"/>
    <mergeCell ref="AU128:AV128"/>
    <mergeCell ref="AW128:AX128"/>
    <mergeCell ref="AY128:AZ128"/>
    <mergeCell ref="BA128:BB128"/>
    <mergeCell ref="BC126:BD126"/>
    <mergeCell ref="AU127:AV127"/>
    <mergeCell ref="AW127:AX127"/>
    <mergeCell ref="AY127:AZ127"/>
    <mergeCell ref="BA127:BB127"/>
    <mergeCell ref="BC127:BD127"/>
    <mergeCell ref="AU126:AV126"/>
    <mergeCell ref="AW126:AX126"/>
    <mergeCell ref="AY126:AZ126"/>
    <mergeCell ref="BA126:BB126"/>
    <mergeCell ref="BC132:BD132"/>
    <mergeCell ref="AU133:AV133"/>
    <mergeCell ref="AW133:AX133"/>
    <mergeCell ref="AY133:AZ133"/>
    <mergeCell ref="BA133:BB133"/>
    <mergeCell ref="BC133:BD133"/>
    <mergeCell ref="AU132:AV132"/>
    <mergeCell ref="AW132:AX132"/>
    <mergeCell ref="AY132:AZ132"/>
    <mergeCell ref="BA132:BB132"/>
    <mergeCell ref="BC130:BD130"/>
    <mergeCell ref="AU131:AV131"/>
    <mergeCell ref="AW131:AX131"/>
    <mergeCell ref="AY131:AZ131"/>
    <mergeCell ref="BA131:BB131"/>
    <mergeCell ref="BC131:BD131"/>
    <mergeCell ref="AU130:AV130"/>
    <mergeCell ref="AW130:AX130"/>
    <mergeCell ref="AY130:AZ130"/>
    <mergeCell ref="BA130:BB130"/>
    <mergeCell ref="BC138:BD138"/>
    <mergeCell ref="AU139:AV139"/>
    <mergeCell ref="AW139:AX139"/>
    <mergeCell ref="AY139:AZ139"/>
    <mergeCell ref="BA139:BB139"/>
    <mergeCell ref="BC139:BD139"/>
    <mergeCell ref="AU138:AV138"/>
    <mergeCell ref="AW138:AX138"/>
    <mergeCell ref="AY138:AZ138"/>
    <mergeCell ref="BA138:BB138"/>
    <mergeCell ref="BC134:BD134"/>
    <mergeCell ref="AU135:AV135"/>
    <mergeCell ref="AW135:AX135"/>
    <mergeCell ref="AY135:AZ135"/>
    <mergeCell ref="BA135:BB135"/>
    <mergeCell ref="BC135:BD135"/>
    <mergeCell ref="AU134:AV134"/>
    <mergeCell ref="AW134:AX134"/>
    <mergeCell ref="AY134:AZ134"/>
    <mergeCell ref="BA134:BB134"/>
    <mergeCell ref="BC142:BD142"/>
    <mergeCell ref="AU143:AV143"/>
    <mergeCell ref="AW143:AX143"/>
    <mergeCell ref="AY143:AZ143"/>
    <mergeCell ref="BA143:BB143"/>
    <mergeCell ref="BC143:BD143"/>
    <mergeCell ref="AU142:AV142"/>
    <mergeCell ref="AW142:AX142"/>
    <mergeCell ref="AY142:AZ142"/>
    <mergeCell ref="BA142:BB142"/>
    <mergeCell ref="AU147:AV147"/>
    <mergeCell ref="AU150:AV150"/>
    <mergeCell ref="AW150:AX150"/>
    <mergeCell ref="AY150:AZ150"/>
    <mergeCell ref="BA150:BB150"/>
    <mergeCell ref="BA151:BB151"/>
    <mergeCell ref="BC140:BD140"/>
    <mergeCell ref="AU141:AV141"/>
    <mergeCell ref="AW141:AX141"/>
    <mergeCell ref="AY141:AZ141"/>
    <mergeCell ref="BA141:BB141"/>
    <mergeCell ref="BC141:BD141"/>
    <mergeCell ref="AU140:AV140"/>
    <mergeCell ref="AW140:AX140"/>
    <mergeCell ref="AY140:AZ140"/>
    <mergeCell ref="BA140:BB140"/>
    <mergeCell ref="BC171:BD171"/>
    <mergeCell ref="AU172:AV172"/>
    <mergeCell ref="AW172:AX172"/>
    <mergeCell ref="AY172:AZ172"/>
    <mergeCell ref="BA172:BB172"/>
    <mergeCell ref="BC172:BD172"/>
    <mergeCell ref="AU171:AV171"/>
    <mergeCell ref="AW171:AX171"/>
    <mergeCell ref="AY171:AZ171"/>
    <mergeCell ref="BA171:BB171"/>
    <mergeCell ref="BC144:BD144"/>
    <mergeCell ref="AU169:AV169"/>
    <mergeCell ref="AW169:AX169"/>
    <mergeCell ref="AY169:AZ169"/>
    <mergeCell ref="BA169:BB169"/>
    <mergeCell ref="BC169:BD169"/>
    <mergeCell ref="BA147:BB147"/>
    <mergeCell ref="BC147:BD147"/>
    <mergeCell ref="AU148:AV148"/>
    <mergeCell ref="AW148:AX148"/>
    <mergeCell ref="AU144:AV144"/>
    <mergeCell ref="AW144:AX144"/>
    <mergeCell ref="AY144:AZ144"/>
    <mergeCell ref="BA144:BB144"/>
    <mergeCell ref="AW147:AX147"/>
    <mergeCell ref="AY147:AZ147"/>
    <mergeCell ref="BC151:BD151"/>
    <mergeCell ref="BC155:BD155"/>
    <mergeCell ref="AW157:AX157"/>
    <mergeCell ref="AY157:AZ157"/>
    <mergeCell ref="BC158:BD158"/>
    <mergeCell ref="BC159:BD159"/>
    <mergeCell ref="BC175:BD175"/>
    <mergeCell ref="AU176:AV176"/>
    <mergeCell ref="AW176:AX176"/>
    <mergeCell ref="AY176:AZ176"/>
    <mergeCell ref="BA176:BB176"/>
    <mergeCell ref="BC176:BD176"/>
    <mergeCell ref="AU175:AV175"/>
    <mergeCell ref="AW175:AX175"/>
    <mergeCell ref="AY175:AZ175"/>
    <mergeCell ref="BA175:BB175"/>
    <mergeCell ref="BC173:BD173"/>
    <mergeCell ref="AU174:AV174"/>
    <mergeCell ref="AW174:AX174"/>
    <mergeCell ref="AY174:AZ174"/>
    <mergeCell ref="BA174:BB174"/>
    <mergeCell ref="BC174:BD174"/>
    <mergeCell ref="AU173:AV173"/>
    <mergeCell ref="AW173:AX173"/>
    <mergeCell ref="AY173:AZ173"/>
    <mergeCell ref="BA173:BB173"/>
    <mergeCell ref="BC179:BD179"/>
    <mergeCell ref="AU180:AV180"/>
    <mergeCell ref="AW180:AX180"/>
    <mergeCell ref="AY180:AZ180"/>
    <mergeCell ref="BA180:BB180"/>
    <mergeCell ref="BC180:BD180"/>
    <mergeCell ref="AU179:AV179"/>
    <mergeCell ref="AW179:AX179"/>
    <mergeCell ref="AY179:AZ179"/>
    <mergeCell ref="BA179:BB179"/>
    <mergeCell ref="BC177:BD177"/>
    <mergeCell ref="AU178:AV178"/>
    <mergeCell ref="AW178:AX178"/>
    <mergeCell ref="AY178:AZ178"/>
    <mergeCell ref="BA178:BB178"/>
    <mergeCell ref="BC178:BD178"/>
    <mergeCell ref="AU177:AV177"/>
    <mergeCell ref="AW177:AX177"/>
    <mergeCell ref="AY177:AZ177"/>
    <mergeCell ref="BA177:BB177"/>
    <mergeCell ref="BC184:BD184"/>
    <mergeCell ref="AU185:AV185"/>
    <mergeCell ref="AW185:AX185"/>
    <mergeCell ref="AY185:AZ185"/>
    <mergeCell ref="BA185:BB185"/>
    <mergeCell ref="BC185:BD185"/>
    <mergeCell ref="AU184:AV184"/>
    <mergeCell ref="AW184:AX184"/>
    <mergeCell ref="AY184:AZ184"/>
    <mergeCell ref="BA184:BB184"/>
    <mergeCell ref="BC181:BD181"/>
    <mergeCell ref="AU183:AV183"/>
    <mergeCell ref="AW183:AX183"/>
    <mergeCell ref="AY183:AZ183"/>
    <mergeCell ref="BA183:BB183"/>
    <mergeCell ref="BC183:BD183"/>
    <mergeCell ref="AU181:AV181"/>
    <mergeCell ref="AW181:AX181"/>
    <mergeCell ref="AY181:AZ181"/>
    <mergeCell ref="BA181:BB181"/>
    <mergeCell ref="BC188:BD188"/>
    <mergeCell ref="AU190:AV190"/>
    <mergeCell ref="AW190:AX190"/>
    <mergeCell ref="AY190:AZ190"/>
    <mergeCell ref="BA190:BB190"/>
    <mergeCell ref="BC190:BD190"/>
    <mergeCell ref="AU188:AV188"/>
    <mergeCell ref="AW188:AX188"/>
    <mergeCell ref="AY188:AZ188"/>
    <mergeCell ref="BA188:BB188"/>
    <mergeCell ref="BC186:BD186"/>
    <mergeCell ref="AU187:AV187"/>
    <mergeCell ref="AW187:AX187"/>
    <mergeCell ref="AY187:AZ187"/>
    <mergeCell ref="BA187:BB187"/>
    <mergeCell ref="BC187:BD187"/>
    <mergeCell ref="AU186:AV186"/>
    <mergeCell ref="AW186:AX186"/>
    <mergeCell ref="AY186:AZ186"/>
    <mergeCell ref="BA186:BB186"/>
    <mergeCell ref="BC193:BD193"/>
    <mergeCell ref="AU194:AV194"/>
    <mergeCell ref="AW194:AX194"/>
    <mergeCell ref="AY194:AZ194"/>
    <mergeCell ref="BA194:BB194"/>
    <mergeCell ref="BC194:BD194"/>
    <mergeCell ref="AU193:AV193"/>
    <mergeCell ref="AW193:AX193"/>
    <mergeCell ref="AY193:AZ193"/>
    <mergeCell ref="BA193:BB193"/>
    <mergeCell ref="BC191:BD191"/>
    <mergeCell ref="AU192:AV192"/>
    <mergeCell ref="AW192:AX192"/>
    <mergeCell ref="AY192:AZ192"/>
    <mergeCell ref="BA192:BB192"/>
    <mergeCell ref="BC192:BD192"/>
    <mergeCell ref="AU191:AV191"/>
    <mergeCell ref="AW191:AX191"/>
    <mergeCell ref="AY191:AZ191"/>
    <mergeCell ref="BA191:BB191"/>
    <mergeCell ref="AU200:AV200"/>
    <mergeCell ref="AW200:AX200"/>
    <mergeCell ref="AY200:AZ200"/>
    <mergeCell ref="BA200:BB200"/>
    <mergeCell ref="BC197:BD197"/>
    <mergeCell ref="AU198:AV198"/>
    <mergeCell ref="AW198:AX198"/>
    <mergeCell ref="AY198:AZ198"/>
    <mergeCell ref="BA198:BB198"/>
    <mergeCell ref="BC198:BD198"/>
    <mergeCell ref="AU197:AV197"/>
    <mergeCell ref="AW197:AX197"/>
    <mergeCell ref="AY197:AZ197"/>
    <mergeCell ref="BA197:BB197"/>
    <mergeCell ref="BC195:BD195"/>
    <mergeCell ref="AU196:AV196"/>
    <mergeCell ref="AW196:AX196"/>
    <mergeCell ref="AY196:AZ196"/>
    <mergeCell ref="BA196:BB196"/>
    <mergeCell ref="BC196:BD196"/>
    <mergeCell ref="AU195:AV195"/>
    <mergeCell ref="AW195:AX195"/>
    <mergeCell ref="AY195:AZ195"/>
    <mergeCell ref="BA195:BB195"/>
    <mergeCell ref="BC206:BD206"/>
    <mergeCell ref="AY205:AZ205"/>
    <mergeCell ref="BA205:BB205"/>
    <mergeCell ref="AU205:AV205"/>
    <mergeCell ref="AW205:AX205"/>
    <mergeCell ref="AY207:AZ207"/>
    <mergeCell ref="BA207:BB207"/>
    <mergeCell ref="AU207:AV207"/>
    <mergeCell ref="AW207:AX207"/>
    <mergeCell ref="BA208:BB208"/>
    <mergeCell ref="BC207:BD207"/>
    <mergeCell ref="BC208:BD208"/>
    <mergeCell ref="AU208:AV208"/>
    <mergeCell ref="AW208:AX208"/>
    <mergeCell ref="AY208:AZ208"/>
    <mergeCell ref="AW202:AX202"/>
    <mergeCell ref="AY202:AZ202"/>
    <mergeCell ref="BA202:BB202"/>
    <mergeCell ref="BC202:BD202"/>
    <mergeCell ref="BC219:BD219"/>
    <mergeCell ref="AU220:AV220"/>
    <mergeCell ref="AW220:AX220"/>
    <mergeCell ref="AY220:AZ220"/>
    <mergeCell ref="BA220:BB220"/>
    <mergeCell ref="BC220:BD220"/>
    <mergeCell ref="AU219:AV219"/>
    <mergeCell ref="AW219:AX219"/>
    <mergeCell ref="AY219:AZ219"/>
    <mergeCell ref="BA219:BB219"/>
    <mergeCell ref="BC217:BD217"/>
    <mergeCell ref="AU218:AV218"/>
    <mergeCell ref="AW218:AX218"/>
    <mergeCell ref="AY218:AZ218"/>
    <mergeCell ref="BA218:BB218"/>
    <mergeCell ref="BC218:BD218"/>
    <mergeCell ref="AU217:AV217"/>
    <mergeCell ref="AW217:AX217"/>
    <mergeCell ref="AY217:AZ217"/>
    <mergeCell ref="BA217:BB217"/>
    <mergeCell ref="BC224:BD224"/>
    <mergeCell ref="AU225:AV225"/>
    <mergeCell ref="AW225:AX225"/>
    <mergeCell ref="AY225:AZ225"/>
    <mergeCell ref="BA225:BB225"/>
    <mergeCell ref="BC225:BD225"/>
    <mergeCell ref="AU224:AV224"/>
    <mergeCell ref="AW224:AX224"/>
    <mergeCell ref="AY224:AZ224"/>
    <mergeCell ref="BA224:BB224"/>
    <mergeCell ref="BC222:BD222"/>
    <mergeCell ref="AU223:AV223"/>
    <mergeCell ref="AW223:AX223"/>
    <mergeCell ref="AY223:AZ223"/>
    <mergeCell ref="BA223:BB223"/>
    <mergeCell ref="BC223:BD223"/>
    <mergeCell ref="AU222:AV222"/>
    <mergeCell ref="AW222:AX222"/>
    <mergeCell ref="AY222:AZ222"/>
    <mergeCell ref="BA222:BB222"/>
    <mergeCell ref="BC229:BD229"/>
    <mergeCell ref="AU230:AV230"/>
    <mergeCell ref="AW230:AX230"/>
    <mergeCell ref="AY230:AZ230"/>
    <mergeCell ref="BA230:BB230"/>
    <mergeCell ref="BC230:BD230"/>
    <mergeCell ref="AU229:AV229"/>
    <mergeCell ref="AW229:AX229"/>
    <mergeCell ref="AY229:AZ229"/>
    <mergeCell ref="BA229:BB229"/>
    <mergeCell ref="BC226:BD226"/>
    <mergeCell ref="AU227:AV227"/>
    <mergeCell ref="AW227:AX227"/>
    <mergeCell ref="AY227:AZ227"/>
    <mergeCell ref="BA227:BB227"/>
    <mergeCell ref="BC227:BD227"/>
    <mergeCell ref="AU226:AV226"/>
    <mergeCell ref="AW226:AX226"/>
    <mergeCell ref="AY226:AZ226"/>
    <mergeCell ref="BA226:BB226"/>
    <mergeCell ref="BC233:BD233"/>
    <mergeCell ref="AU235:AV235"/>
    <mergeCell ref="AW235:AX235"/>
    <mergeCell ref="AY235:AZ235"/>
    <mergeCell ref="BA235:BB235"/>
    <mergeCell ref="BC235:BD235"/>
    <mergeCell ref="AU233:AV233"/>
    <mergeCell ref="AW233:AX233"/>
    <mergeCell ref="AY233:AZ233"/>
    <mergeCell ref="BA233:BB233"/>
    <mergeCell ref="BC231:BD231"/>
    <mergeCell ref="AU232:AV232"/>
    <mergeCell ref="AW232:AX232"/>
    <mergeCell ref="AY232:AZ232"/>
    <mergeCell ref="BA232:BB232"/>
    <mergeCell ref="BC232:BD232"/>
    <mergeCell ref="AU231:AV231"/>
    <mergeCell ref="AW231:AX231"/>
    <mergeCell ref="AY231:AZ231"/>
    <mergeCell ref="BA231:BB231"/>
    <mergeCell ref="BC238:BD238"/>
    <mergeCell ref="AU239:AV239"/>
    <mergeCell ref="AW239:AX239"/>
    <mergeCell ref="AY239:AZ239"/>
    <mergeCell ref="BA239:BB239"/>
    <mergeCell ref="BC239:BD239"/>
    <mergeCell ref="AU238:AV238"/>
    <mergeCell ref="AW238:AX238"/>
    <mergeCell ref="AY238:AZ238"/>
    <mergeCell ref="BA238:BB238"/>
    <mergeCell ref="BC236:BD236"/>
    <mergeCell ref="AU237:AV237"/>
    <mergeCell ref="AW237:AX237"/>
    <mergeCell ref="AY237:AZ237"/>
    <mergeCell ref="BA237:BB237"/>
    <mergeCell ref="BC237:BD237"/>
    <mergeCell ref="AU236:AV236"/>
    <mergeCell ref="AW236:AX236"/>
    <mergeCell ref="AY236:AZ236"/>
    <mergeCell ref="BA236:BB236"/>
    <mergeCell ref="BC246:BD246"/>
    <mergeCell ref="AU247:AV247"/>
    <mergeCell ref="AY148:AZ148"/>
    <mergeCell ref="BA148:BB148"/>
    <mergeCell ref="AW247:AX247"/>
    <mergeCell ref="AY247:AZ247"/>
    <mergeCell ref="BA247:BB247"/>
    <mergeCell ref="BC247:BD247"/>
    <mergeCell ref="AU246:AV246"/>
    <mergeCell ref="AW246:AX246"/>
    <mergeCell ref="AY246:AZ246"/>
    <mergeCell ref="BA246:BB246"/>
    <mergeCell ref="BC244:BD244"/>
    <mergeCell ref="AU245:AV245"/>
    <mergeCell ref="AW245:AX245"/>
    <mergeCell ref="AY245:AZ245"/>
    <mergeCell ref="BA245:BB245"/>
    <mergeCell ref="BC245:BD245"/>
    <mergeCell ref="AU244:AV244"/>
    <mergeCell ref="AW244:AX244"/>
    <mergeCell ref="AY244:AZ244"/>
    <mergeCell ref="BA244:BB244"/>
    <mergeCell ref="BC240:BD240"/>
    <mergeCell ref="AU241:AV241"/>
    <mergeCell ref="AW241:AX241"/>
    <mergeCell ref="AY241:AZ241"/>
    <mergeCell ref="BA241:BB241"/>
    <mergeCell ref="BC241:BD241"/>
    <mergeCell ref="AU240:AV240"/>
    <mergeCell ref="AW240:AX240"/>
    <mergeCell ref="AY240:AZ240"/>
    <mergeCell ref="BA240:BB240"/>
    <mergeCell ref="P148:Q148"/>
    <mergeCell ref="R148:S148"/>
    <mergeCell ref="BA149:BB149"/>
    <mergeCell ref="BC149:BD149"/>
    <mergeCell ref="AA147:AB147"/>
    <mergeCell ref="AC147:AD147"/>
    <mergeCell ref="AE147:AF147"/>
    <mergeCell ref="AG147:AH147"/>
    <mergeCell ref="BC252:BD252"/>
    <mergeCell ref="E145:I145"/>
    <mergeCell ref="L146:M146"/>
    <mergeCell ref="L147:M147"/>
    <mergeCell ref="N147:O147"/>
    <mergeCell ref="P147:Q147"/>
    <mergeCell ref="R147:S147"/>
    <mergeCell ref="T147:U147"/>
    <mergeCell ref="V147:W147"/>
    <mergeCell ref="Y147:Z147"/>
    <mergeCell ref="AU252:AV252"/>
    <mergeCell ref="AW252:AX252"/>
    <mergeCell ref="AY252:AZ252"/>
    <mergeCell ref="BA252:BB252"/>
    <mergeCell ref="BC248:BD248"/>
    <mergeCell ref="AU250:AV250"/>
    <mergeCell ref="AW250:AX250"/>
    <mergeCell ref="AY250:AZ250"/>
    <mergeCell ref="BA250:BB250"/>
    <mergeCell ref="BC250:BD250"/>
    <mergeCell ref="AU248:AV248"/>
    <mergeCell ref="AW248:AX248"/>
    <mergeCell ref="AY248:AZ248"/>
    <mergeCell ref="BA248:BB248"/>
    <mergeCell ref="AR149:AS149"/>
    <mergeCell ref="AU149:AV149"/>
    <mergeCell ref="AW149:AX149"/>
    <mergeCell ref="AY149:AZ149"/>
    <mergeCell ref="AJ149:AK149"/>
    <mergeCell ref="AL149:AM149"/>
    <mergeCell ref="AN149:AO149"/>
    <mergeCell ref="AP149:AQ149"/>
    <mergeCell ref="AA149:AB149"/>
    <mergeCell ref="AC149:AD149"/>
    <mergeCell ref="AE149:AF149"/>
    <mergeCell ref="AG149:AH149"/>
    <mergeCell ref="AC148:AD148"/>
    <mergeCell ref="AE148:AF148"/>
    <mergeCell ref="BC148:BD148"/>
    <mergeCell ref="L149:M149"/>
    <mergeCell ref="N149:O149"/>
    <mergeCell ref="P149:Q149"/>
    <mergeCell ref="R149:S149"/>
    <mergeCell ref="T149:U149"/>
    <mergeCell ref="V149:W149"/>
    <mergeCell ref="Y149:Z149"/>
    <mergeCell ref="AL148:AM148"/>
    <mergeCell ref="AN148:AO148"/>
    <mergeCell ref="AG148:AH148"/>
    <mergeCell ref="AJ148:AK148"/>
    <mergeCell ref="T148:U148"/>
    <mergeCell ref="V148:W148"/>
    <mergeCell ref="Y148:Z148"/>
    <mergeCell ref="AA148:AB148"/>
    <mergeCell ref="L148:M148"/>
    <mergeCell ref="N148:O148"/>
    <mergeCell ref="AN150:AO150"/>
    <mergeCell ref="AP150:AQ150"/>
    <mergeCell ref="AR150:AS150"/>
    <mergeCell ref="BC150:BD150"/>
    <mergeCell ref="L151:M151"/>
    <mergeCell ref="N151:O151"/>
    <mergeCell ref="P151:Q151"/>
    <mergeCell ref="R151:S151"/>
    <mergeCell ref="T151:U151"/>
    <mergeCell ref="V151:W151"/>
    <mergeCell ref="AC150:AD150"/>
    <mergeCell ref="AE150:AF150"/>
    <mergeCell ref="AG150:AH150"/>
    <mergeCell ref="AJ150:AK150"/>
    <mergeCell ref="L150:M150"/>
    <mergeCell ref="N150:O150"/>
    <mergeCell ref="P150:Q150"/>
    <mergeCell ref="R150:S150"/>
    <mergeCell ref="T150:U150"/>
    <mergeCell ref="V150:W150"/>
    <mergeCell ref="Y150:Z150"/>
    <mergeCell ref="AA150:AB150"/>
    <mergeCell ref="AJ152:AK152"/>
    <mergeCell ref="T152:U152"/>
    <mergeCell ref="V152:W152"/>
    <mergeCell ref="Y152:Z152"/>
    <mergeCell ref="AA152:AB152"/>
    <mergeCell ref="L152:M152"/>
    <mergeCell ref="N152:O152"/>
    <mergeCell ref="P152:Q152"/>
    <mergeCell ref="R152:S152"/>
    <mergeCell ref="AW151:AX151"/>
    <mergeCell ref="AY151:AZ151"/>
    <mergeCell ref="AE151:AF151"/>
    <mergeCell ref="AG151:AH151"/>
    <mergeCell ref="AJ151:AK151"/>
    <mergeCell ref="AL151:AM151"/>
    <mergeCell ref="Y151:Z151"/>
    <mergeCell ref="AA151:AB151"/>
    <mergeCell ref="AC151:AD151"/>
    <mergeCell ref="AN151:AO151"/>
    <mergeCell ref="AP151:AQ151"/>
    <mergeCell ref="AR151:AS151"/>
    <mergeCell ref="AU151:AV151"/>
    <mergeCell ref="AW153:AX153"/>
    <mergeCell ref="AY153:AZ153"/>
    <mergeCell ref="AE153:AF153"/>
    <mergeCell ref="AG153:AH153"/>
    <mergeCell ref="AJ153:AK153"/>
    <mergeCell ref="AL153:AM153"/>
    <mergeCell ref="BA153:BB153"/>
    <mergeCell ref="BC153:BD153"/>
    <mergeCell ref="AN153:AO153"/>
    <mergeCell ref="AP153:AQ153"/>
    <mergeCell ref="AR153:AS153"/>
    <mergeCell ref="AU153:AV153"/>
    <mergeCell ref="BC152:BD152"/>
    <mergeCell ref="L153:M153"/>
    <mergeCell ref="N153:O153"/>
    <mergeCell ref="P153:Q153"/>
    <mergeCell ref="R153:S153"/>
    <mergeCell ref="T153:U153"/>
    <mergeCell ref="V153:W153"/>
    <mergeCell ref="Y153:Z153"/>
    <mergeCell ref="AA153:AB153"/>
    <mergeCell ref="AC153:AD153"/>
    <mergeCell ref="AU152:AV152"/>
    <mergeCell ref="AW152:AX152"/>
    <mergeCell ref="AY152:AZ152"/>
    <mergeCell ref="BA152:BB152"/>
    <mergeCell ref="AL152:AM152"/>
    <mergeCell ref="AN152:AO152"/>
    <mergeCell ref="AP152:AQ152"/>
    <mergeCell ref="AR152:AS152"/>
    <mergeCell ref="AC152:AD152"/>
    <mergeCell ref="AE152:AF152"/>
    <mergeCell ref="L155:M155"/>
    <mergeCell ref="N155:O155"/>
    <mergeCell ref="P155:Q155"/>
    <mergeCell ref="R155:S155"/>
    <mergeCell ref="T155:U155"/>
    <mergeCell ref="V155:W155"/>
    <mergeCell ref="Y155:Z155"/>
    <mergeCell ref="AA155:AB155"/>
    <mergeCell ref="AC155:AD155"/>
    <mergeCell ref="AU154:AV154"/>
    <mergeCell ref="AW154:AX154"/>
    <mergeCell ref="AY154:AZ154"/>
    <mergeCell ref="BA154:BB154"/>
    <mergeCell ref="AL154:AM154"/>
    <mergeCell ref="AN154:AO154"/>
    <mergeCell ref="AP154:AQ154"/>
    <mergeCell ref="AR154:AS154"/>
    <mergeCell ref="AC154:AD154"/>
    <mergeCell ref="AE154:AF154"/>
    <mergeCell ref="AG154:AH154"/>
    <mergeCell ref="AJ154:AK154"/>
    <mergeCell ref="T154:U154"/>
    <mergeCell ref="V154:W154"/>
    <mergeCell ref="Y154:Z154"/>
    <mergeCell ref="AA154:AB154"/>
    <mergeCell ref="L154:M154"/>
    <mergeCell ref="N154:O154"/>
    <mergeCell ref="P154:Q154"/>
    <mergeCell ref="R154:S154"/>
    <mergeCell ref="AW155:AX155"/>
    <mergeCell ref="AY155:AZ155"/>
    <mergeCell ref="AE155:AF155"/>
    <mergeCell ref="AG155:AH155"/>
    <mergeCell ref="AJ155:AK155"/>
    <mergeCell ref="AL155:AM155"/>
    <mergeCell ref="BA155:BB155"/>
    <mergeCell ref="AN155:AO155"/>
    <mergeCell ref="AP155:AQ155"/>
    <mergeCell ref="AR155:AS155"/>
    <mergeCell ref="AU155:AV155"/>
    <mergeCell ref="AE157:AF157"/>
    <mergeCell ref="AG157:AH157"/>
    <mergeCell ref="AJ157:AK157"/>
    <mergeCell ref="AL157:AM157"/>
    <mergeCell ref="BA157:BB157"/>
    <mergeCell ref="BC154:BD154"/>
    <mergeCell ref="BC157:BD157"/>
    <mergeCell ref="AN157:AO157"/>
    <mergeCell ref="AP157:AQ157"/>
    <mergeCell ref="AR157:AS157"/>
    <mergeCell ref="AU157:AV157"/>
    <mergeCell ref="BC156:BD156"/>
    <mergeCell ref="L157:M157"/>
    <mergeCell ref="N157:O157"/>
    <mergeCell ref="P157:Q157"/>
    <mergeCell ref="R157:S157"/>
    <mergeCell ref="T157:U157"/>
    <mergeCell ref="V157:W157"/>
    <mergeCell ref="Y157:Z157"/>
    <mergeCell ref="AA157:AB157"/>
    <mergeCell ref="AC157:AD157"/>
    <mergeCell ref="AU156:AV156"/>
    <mergeCell ref="AW156:AX156"/>
    <mergeCell ref="AY156:AZ156"/>
    <mergeCell ref="BA156:BB156"/>
    <mergeCell ref="AL156:AM156"/>
    <mergeCell ref="AN156:AO156"/>
    <mergeCell ref="AP156:AQ156"/>
    <mergeCell ref="AR156:AS156"/>
    <mergeCell ref="AC156:AD156"/>
    <mergeCell ref="AE156:AF156"/>
    <mergeCell ref="AG156:AH156"/>
    <mergeCell ref="AJ156:AK156"/>
    <mergeCell ref="L156:M156"/>
    <mergeCell ref="N156:O156"/>
    <mergeCell ref="P156:Q156"/>
    <mergeCell ref="R156:S156"/>
    <mergeCell ref="AY163:AZ163"/>
    <mergeCell ref="BA163:BB163"/>
    <mergeCell ref="D159:I159"/>
    <mergeCell ref="J159:M159"/>
    <mergeCell ref="N159:O159"/>
    <mergeCell ref="P159:Q159"/>
    <mergeCell ref="R159:S159"/>
    <mergeCell ref="T159:U159"/>
    <mergeCell ref="V159:W159"/>
    <mergeCell ref="Y159:Z159"/>
    <mergeCell ref="AA159:AB159"/>
    <mergeCell ref="AU158:AV158"/>
    <mergeCell ref="AW158:AX158"/>
    <mergeCell ref="AY158:AZ158"/>
    <mergeCell ref="BA158:BB158"/>
    <mergeCell ref="AL158:AM158"/>
    <mergeCell ref="AN158:AO158"/>
    <mergeCell ref="AP158:AQ158"/>
    <mergeCell ref="AR158:AS158"/>
    <mergeCell ref="AC158:AD158"/>
    <mergeCell ref="AE158:AF158"/>
    <mergeCell ref="AG158:AH158"/>
    <mergeCell ref="AJ158:AK158"/>
    <mergeCell ref="T158:U158"/>
    <mergeCell ref="V158:W158"/>
    <mergeCell ref="Y158:Z158"/>
    <mergeCell ref="AA158:AB158"/>
    <mergeCell ref="L158:M158"/>
    <mergeCell ref="N158:O158"/>
    <mergeCell ref="P158:Q158"/>
    <mergeCell ref="R158:S158"/>
    <mergeCell ref="E160:I160"/>
    <mergeCell ref="L161:M161"/>
    <mergeCell ref="L162:M162"/>
    <mergeCell ref="N162:O162"/>
    <mergeCell ref="P162:Q162"/>
    <mergeCell ref="R162:S162"/>
    <mergeCell ref="T162:U162"/>
    <mergeCell ref="V162:W162"/>
    <mergeCell ref="Y162:Z162"/>
    <mergeCell ref="AU159:AV159"/>
    <mergeCell ref="AW159:AX159"/>
    <mergeCell ref="AC159:AD159"/>
    <mergeCell ref="AE159:AF159"/>
    <mergeCell ref="AG159:AH159"/>
    <mergeCell ref="AJ159:AK159"/>
    <mergeCell ref="AY159:AZ159"/>
    <mergeCell ref="BA159:BB159"/>
    <mergeCell ref="AL159:AM159"/>
    <mergeCell ref="AN159:AO159"/>
    <mergeCell ref="AP159:AQ159"/>
    <mergeCell ref="AR159:AS159"/>
    <mergeCell ref="BA162:BB162"/>
    <mergeCell ref="AL163:AM163"/>
    <mergeCell ref="AN163:AO163"/>
    <mergeCell ref="AP163:AQ163"/>
    <mergeCell ref="AR163:AS163"/>
    <mergeCell ref="BC162:BD162"/>
    <mergeCell ref="L163:M163"/>
    <mergeCell ref="N163:O163"/>
    <mergeCell ref="P163:Q163"/>
    <mergeCell ref="R163:S163"/>
    <mergeCell ref="T163:U163"/>
    <mergeCell ref="V163:W163"/>
    <mergeCell ref="Y163:Z163"/>
    <mergeCell ref="AA163:AB163"/>
    <mergeCell ref="AR162:AS162"/>
    <mergeCell ref="AU162:AV162"/>
    <mergeCell ref="AW162:AX162"/>
    <mergeCell ref="AY162:AZ162"/>
    <mergeCell ref="AJ162:AK162"/>
    <mergeCell ref="AL162:AM162"/>
    <mergeCell ref="AN162:AO162"/>
    <mergeCell ref="AP162:AQ162"/>
    <mergeCell ref="AA162:AB162"/>
    <mergeCell ref="AC162:AD162"/>
    <mergeCell ref="AE162:AF162"/>
    <mergeCell ref="AG162:AH162"/>
    <mergeCell ref="BC163:BD163"/>
    <mergeCell ref="AU163:AV163"/>
    <mergeCell ref="AW163:AX163"/>
    <mergeCell ref="AC163:AD163"/>
    <mergeCell ref="AE163:AF163"/>
    <mergeCell ref="AG163:AH163"/>
    <mergeCell ref="AJ163:AK163"/>
    <mergeCell ref="AP165:AQ165"/>
    <mergeCell ref="AR165:AS165"/>
    <mergeCell ref="T165:U165"/>
    <mergeCell ref="V165:W165"/>
    <mergeCell ref="Y165:Z165"/>
    <mergeCell ref="AA165:AB165"/>
    <mergeCell ref="L165:M165"/>
    <mergeCell ref="N165:O165"/>
    <mergeCell ref="P165:Q165"/>
    <mergeCell ref="R165:S165"/>
    <mergeCell ref="AW164:AX164"/>
    <mergeCell ref="AY164:AZ164"/>
    <mergeCell ref="BA164:BB164"/>
    <mergeCell ref="BC164:BD164"/>
    <mergeCell ref="AN164:AO164"/>
    <mergeCell ref="AP164:AQ164"/>
    <mergeCell ref="AR164:AS164"/>
    <mergeCell ref="AU164:AV164"/>
    <mergeCell ref="AE164:AF164"/>
    <mergeCell ref="AG164:AH164"/>
    <mergeCell ref="AJ164:AK164"/>
    <mergeCell ref="AL164:AM164"/>
    <mergeCell ref="L164:M164"/>
    <mergeCell ref="N164:O164"/>
    <mergeCell ref="P164:Q164"/>
    <mergeCell ref="R164:S164"/>
    <mergeCell ref="T164:U164"/>
    <mergeCell ref="V164:W164"/>
    <mergeCell ref="Y164:Z164"/>
    <mergeCell ref="AA164:AB164"/>
    <mergeCell ref="AC164:AD164"/>
    <mergeCell ref="AW166:AX166"/>
    <mergeCell ref="AY166:AZ166"/>
    <mergeCell ref="BA166:BB166"/>
    <mergeCell ref="BC166:BD166"/>
    <mergeCell ref="AN166:AO166"/>
    <mergeCell ref="AP166:AQ166"/>
    <mergeCell ref="AR166:AS166"/>
    <mergeCell ref="AU166:AV166"/>
    <mergeCell ref="AE166:AF166"/>
    <mergeCell ref="AG166:AH166"/>
    <mergeCell ref="AJ166:AK166"/>
    <mergeCell ref="AL166:AM166"/>
    <mergeCell ref="BC165:BD165"/>
    <mergeCell ref="L166:M166"/>
    <mergeCell ref="N166:O166"/>
    <mergeCell ref="P166:Q166"/>
    <mergeCell ref="R166:S166"/>
    <mergeCell ref="T166:U166"/>
    <mergeCell ref="V166:W166"/>
    <mergeCell ref="Y166:Z166"/>
    <mergeCell ref="AA166:AB166"/>
    <mergeCell ref="AC166:AD166"/>
    <mergeCell ref="AU165:AV165"/>
    <mergeCell ref="AW165:AX165"/>
    <mergeCell ref="AC165:AD165"/>
    <mergeCell ref="AE165:AF165"/>
    <mergeCell ref="AG165:AH165"/>
    <mergeCell ref="AJ165:AK165"/>
    <mergeCell ref="AY165:AZ165"/>
    <mergeCell ref="BA165:BB165"/>
    <mergeCell ref="AL165:AM165"/>
    <mergeCell ref="AN165:AO165"/>
    <mergeCell ref="AE167:AF167"/>
    <mergeCell ref="AG167:AH167"/>
    <mergeCell ref="AJ167:AK167"/>
    <mergeCell ref="BC167:BD167"/>
    <mergeCell ref="J168:M168"/>
    <mergeCell ref="N168:O168"/>
    <mergeCell ref="P168:Q168"/>
    <mergeCell ref="R168:S168"/>
    <mergeCell ref="T168:U168"/>
    <mergeCell ref="AY167:AZ167"/>
    <mergeCell ref="BA167:BB167"/>
    <mergeCell ref="AL167:AM167"/>
    <mergeCell ref="AN167:AO167"/>
    <mergeCell ref="AP167:AQ167"/>
    <mergeCell ref="AR167:AS167"/>
    <mergeCell ref="AU167:AV167"/>
    <mergeCell ref="AW167:AX167"/>
    <mergeCell ref="T167:U167"/>
    <mergeCell ref="V167:W167"/>
    <mergeCell ref="Y167:Z167"/>
    <mergeCell ref="AA167:AB167"/>
    <mergeCell ref="L167:M167"/>
    <mergeCell ref="N167:O167"/>
    <mergeCell ref="P167:Q167"/>
    <mergeCell ref="R167:S167"/>
    <mergeCell ref="AW168:AX168"/>
    <mergeCell ref="AE168:AF168"/>
    <mergeCell ref="AG168:AH168"/>
    <mergeCell ref="AJ168:AK168"/>
    <mergeCell ref="AL168:AM168"/>
    <mergeCell ref="V168:W168"/>
    <mergeCell ref="AL208:AM208"/>
    <mergeCell ref="Y207:Z207"/>
    <mergeCell ref="AA207:AB207"/>
    <mergeCell ref="AC207:AD207"/>
    <mergeCell ref="AE207:AF207"/>
    <mergeCell ref="Y168:Z168"/>
    <mergeCell ref="AA168:AB168"/>
    <mergeCell ref="AC168:AD168"/>
    <mergeCell ref="BA168:BB168"/>
    <mergeCell ref="BC168:BD168"/>
    <mergeCell ref="AN168:AO168"/>
    <mergeCell ref="AP168:AQ168"/>
    <mergeCell ref="AR168:AS168"/>
    <mergeCell ref="AU168:AV168"/>
    <mergeCell ref="AY168:AZ168"/>
    <mergeCell ref="BC203:BD203"/>
    <mergeCell ref="AU204:AV204"/>
    <mergeCell ref="AW204:AX204"/>
    <mergeCell ref="AY204:AZ204"/>
    <mergeCell ref="BA204:BB204"/>
    <mergeCell ref="BC204:BD204"/>
    <mergeCell ref="AU203:AV203"/>
    <mergeCell ref="AW203:AX203"/>
    <mergeCell ref="AY203:AZ203"/>
    <mergeCell ref="BA203:BB203"/>
    <mergeCell ref="BC200:BD200"/>
    <mergeCell ref="AU202:AV202"/>
    <mergeCell ref="BC205:BD205"/>
    <mergeCell ref="AU206:AV206"/>
    <mergeCell ref="AW206:AX206"/>
    <mergeCell ref="AY206:AZ206"/>
    <mergeCell ref="BA206:BB206"/>
  </mergeCells>
  <phoneticPr fontId="7" type="noConversion"/>
  <dataValidations count="9">
    <dataValidation type="list" allowBlank="1" showInputMessage="1" showErrorMessage="1" sqref="E211:J212">
      <formula1>Fabrication</formula1>
    </dataValidation>
    <dataValidation type="list" allowBlank="1" showInputMessage="1" showErrorMessage="1" sqref="C190:C197 D190">
      <formula1>Commodity</formula1>
    </dataValidation>
    <dataValidation type="list" allowBlank="1" showInputMessage="1" showErrorMessage="1" sqref="C171:C181">
      <formula1>Contractual</formula1>
    </dataValidation>
    <dataValidation type="list" allowBlank="1" showInputMessage="1" showErrorMessage="1" sqref="C114:C119 C147:C158 C162:C167 C123:C134 C138:C143 C90:C95 C99:C110 C75:C86">
      <formula1>Travel</formula1>
    </dataValidation>
    <dataValidation showDropDown="1" showInputMessage="1" showErrorMessage="1" sqref="D13"/>
    <dataValidation type="list" allowBlank="1" showInputMessage="1" showErrorMessage="1" sqref="E13:J18">
      <formula1>SeniorPersonnel</formula1>
    </dataValidation>
    <dataValidation type="list" allowBlank="1" showInputMessage="1" showErrorMessage="1" sqref="I202:L208">
      <formula1>Activity</formula1>
    </dataValidation>
    <dataValidation type="list" allowBlank="1" showInputMessage="1" showErrorMessage="1" sqref="E34:J39">
      <formula1>Student</formula1>
    </dataValidation>
    <dataValidation type="list" allowBlank="1" showInputMessage="1" showErrorMessage="1" sqref="E23:J30">
      <formula1>OtherPersonnel</formula1>
    </dataValidation>
  </dataValidations>
  <printOptions horizontalCentered="1"/>
  <pageMargins left="0.25" right="0.25" top="0.75" bottom="0.75" header="0.3" footer="0.3"/>
  <pageSetup scale="34" fitToHeight="2" orientation="landscape"/>
  <headerFooter alignWithMargins="0"/>
  <rowBreaks count="1" manualBreakCount="1">
    <brk id="254" max="16383" man="1"/>
  </rowBreaks>
  <ignoredErrors>
    <ignoredError sqref="W24" formula="1" unlockedFormula="1"/>
  </ignoredErrors>
  <legacy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enableFormatConditionsCalculation="0">
    <tabColor indexed="44"/>
    <pageSetUpPr fitToPage="1"/>
  </sheetPr>
  <dimension ref="A1:AV224"/>
  <sheetViews>
    <sheetView workbookViewId="0">
      <selection activeCell="I154" sqref="I154:L154"/>
    </sheetView>
  </sheetViews>
  <sheetFormatPr defaultColWidth="20.83203125" defaultRowHeight="17.100000000000001" customHeight="1"/>
  <cols>
    <col min="1" max="1" width="5.33203125" style="69" customWidth="1"/>
    <col min="2" max="2" width="2" style="69" customWidth="1"/>
    <col min="3" max="3" width="30.33203125" style="39" customWidth="1"/>
    <col min="4" max="4" width="25.83203125" style="39" customWidth="1"/>
    <col min="5" max="9" width="3.1640625" style="39" customWidth="1"/>
    <col min="10" max="10" width="12.1640625" style="39" customWidth="1"/>
    <col min="11" max="11" width="6.83203125" style="39" customWidth="1"/>
    <col min="12" max="12" width="7.33203125" style="39" customWidth="1"/>
    <col min="13" max="13" width="9.1640625" style="42" customWidth="1"/>
    <col min="14" max="14" width="6.83203125" style="129" customWidth="1"/>
    <col min="15" max="15" width="11.83203125" style="129" customWidth="1"/>
    <col min="16" max="16" width="6.83203125" style="83" customWidth="1"/>
    <col min="17" max="17" width="11.83203125" style="129" customWidth="1"/>
    <col min="18" max="18" width="6.83203125" style="83" customWidth="1"/>
    <col min="19" max="19" width="11.83203125" style="129" customWidth="1"/>
    <col min="20" max="20" width="6.83203125" style="83" customWidth="1"/>
    <col min="21" max="21" width="11.83203125" style="129" customWidth="1"/>
    <col min="22" max="22" width="6.83203125" style="83" customWidth="1"/>
    <col min="23" max="23" width="11.83203125" style="129" customWidth="1"/>
    <col min="24" max="24" width="12.33203125" style="83" customWidth="1"/>
    <col min="25" max="25" width="6.83203125" style="14" customWidth="1"/>
    <col min="26" max="26" width="11.83203125" style="39" customWidth="1"/>
    <col min="27" max="27" width="6.83203125" style="39" customWidth="1"/>
    <col min="28" max="28" width="11.83203125" style="39" customWidth="1"/>
    <col min="29" max="29" width="6.83203125" style="39" customWidth="1"/>
    <col min="30" max="30" width="11.83203125" style="39" customWidth="1"/>
    <col min="31" max="31" width="6.83203125" style="39" customWidth="1"/>
    <col min="32" max="32" width="11.83203125" style="39" customWidth="1"/>
    <col min="33" max="33" width="6.83203125" style="39" customWidth="1"/>
    <col min="34" max="35" width="11.83203125" style="39" customWidth="1"/>
    <col min="36" max="36" width="4.33203125" customWidth="1"/>
    <col min="37" max="37" width="9.33203125" style="39" customWidth="1"/>
    <col min="38" max="38" width="4.33203125" style="39" customWidth="1"/>
    <col min="39" max="39" width="9.33203125" style="39" customWidth="1"/>
    <col min="40" max="40" width="4.33203125" style="39" customWidth="1"/>
    <col min="41" max="41" width="25.83203125" style="39" customWidth="1"/>
    <col min="42" max="47" width="12.83203125" style="39" customWidth="1"/>
    <col min="48" max="16384" width="20.83203125" style="39"/>
  </cols>
  <sheetData>
    <row r="1" spans="1:44" s="12" customFormat="1" ht="14.1" customHeight="1">
      <c r="A1" s="25"/>
      <c r="B1" s="25"/>
      <c r="C1" s="13" t="s">
        <v>519</v>
      </c>
      <c r="D1" s="13"/>
      <c r="E1" s="949"/>
      <c r="F1" s="949"/>
      <c r="G1" s="949"/>
      <c r="H1" s="949"/>
      <c r="I1" s="949"/>
      <c r="J1" s="13"/>
      <c r="K1" s="13"/>
      <c r="L1" s="13"/>
      <c r="M1" s="14"/>
      <c r="N1" s="14"/>
      <c r="O1" s="14"/>
      <c r="P1" s="14"/>
      <c r="Q1" s="14"/>
      <c r="R1" s="14"/>
      <c r="S1" s="14"/>
      <c r="T1" s="14"/>
      <c r="U1" s="14"/>
      <c r="W1" s="14"/>
      <c r="X1" s="36" t="s">
        <v>696</v>
      </c>
      <c r="Y1" s="965"/>
      <c r="Z1" s="948"/>
    </row>
    <row r="2" spans="1:44" s="12" customFormat="1" ht="14.1" customHeight="1">
      <c r="A2" s="25"/>
      <c r="B2" s="25"/>
      <c r="C2" s="13" t="s">
        <v>523</v>
      </c>
      <c r="D2" s="13"/>
      <c r="E2" s="949"/>
      <c r="F2" s="949"/>
      <c r="G2" s="949"/>
      <c r="H2" s="949"/>
      <c r="I2" s="949"/>
      <c r="J2" s="13"/>
      <c r="K2" s="13"/>
      <c r="L2" s="13"/>
      <c r="M2" s="14"/>
      <c r="N2" s="14"/>
      <c r="O2" s="14"/>
      <c r="P2" s="14"/>
      <c r="Q2" s="14"/>
      <c r="R2" s="14"/>
      <c r="S2" s="14"/>
      <c r="T2" s="14"/>
      <c r="U2" s="14"/>
      <c r="V2" s="14"/>
      <c r="W2" s="14"/>
      <c r="Y2" s="965"/>
      <c r="Z2" s="948"/>
    </row>
    <row r="3" spans="1:44" s="12" customFormat="1" ht="14.1" customHeight="1">
      <c r="A3" s="25"/>
      <c r="B3" s="25"/>
      <c r="C3" s="14" t="s">
        <v>521</v>
      </c>
      <c r="D3" s="860"/>
      <c r="E3" s="949"/>
      <c r="F3" s="949"/>
      <c r="G3" s="949"/>
      <c r="H3" s="949"/>
      <c r="I3" s="949"/>
      <c r="J3" s="13"/>
      <c r="K3" s="13"/>
      <c r="L3" s="13"/>
      <c r="M3" s="14"/>
      <c r="N3" s="17"/>
      <c r="O3" s="14"/>
      <c r="P3" s="17"/>
      <c r="Q3" s="14"/>
      <c r="R3" s="17"/>
      <c r="S3" s="14"/>
      <c r="T3" s="17"/>
      <c r="U3" s="14"/>
      <c r="V3" s="17"/>
      <c r="W3" s="14"/>
      <c r="X3" s="36" t="s">
        <v>517</v>
      </c>
      <c r="Y3" s="965"/>
      <c r="Z3" s="948"/>
    </row>
    <row r="4" spans="1:44" s="12" customFormat="1" ht="14.1" customHeight="1">
      <c r="A4" s="25"/>
      <c r="B4" s="25"/>
      <c r="C4" s="17" t="s">
        <v>522</v>
      </c>
      <c r="D4" s="861"/>
      <c r="E4" s="1060"/>
      <c r="F4" s="1060"/>
      <c r="G4" s="1060"/>
      <c r="H4" s="1060"/>
      <c r="I4" s="1060"/>
      <c r="J4" s="14"/>
      <c r="K4" s="14"/>
      <c r="L4" s="14"/>
      <c r="Y4" s="15"/>
    </row>
    <row r="5" spans="1:44" s="12" customFormat="1" ht="14.1" customHeight="1" thickBot="1">
      <c r="A5" s="25"/>
      <c r="B5" s="25"/>
      <c r="C5" s="17"/>
      <c r="D5" s="14"/>
      <c r="E5" s="1060"/>
      <c r="F5" s="1060"/>
      <c r="G5" s="1060"/>
      <c r="H5" s="1060"/>
      <c r="I5" s="1060"/>
      <c r="J5" s="14"/>
      <c r="K5" s="14"/>
      <c r="L5" s="14"/>
      <c r="Y5" s="15"/>
    </row>
    <row r="6" spans="1:44" s="12" customFormat="1" ht="14.1" customHeight="1" thickBot="1">
      <c r="A6" s="25"/>
      <c r="B6" s="25"/>
      <c r="C6" s="799" t="s">
        <v>589</v>
      </c>
      <c r="D6" s="798"/>
      <c r="E6" s="1168"/>
      <c r="F6" s="1060"/>
      <c r="G6" s="1060"/>
      <c r="H6" s="1060"/>
      <c r="I6" s="1060"/>
      <c r="J6" s="14"/>
      <c r="K6" s="14"/>
      <c r="L6" s="14"/>
      <c r="Y6" s="15"/>
    </row>
    <row r="7" spans="1:44" s="12" customFormat="1" ht="13.5" customHeight="1" thickBot="1">
      <c r="A7" s="25"/>
      <c r="B7" s="25"/>
      <c r="C7" s="18"/>
      <c r="D7" s="18"/>
      <c r="E7" s="1060"/>
      <c r="F7" s="1060"/>
      <c r="G7" s="1060"/>
      <c r="H7" s="1060"/>
      <c r="I7" s="1060"/>
      <c r="J7" s="18"/>
      <c r="K7" s="18"/>
      <c r="L7" s="18"/>
      <c r="M7" s="19"/>
      <c r="N7" s="19"/>
      <c r="O7" s="19"/>
      <c r="P7" s="19"/>
      <c r="Q7" s="19"/>
      <c r="R7" s="19"/>
      <c r="S7" s="19"/>
      <c r="T7" s="19"/>
      <c r="U7" s="19"/>
      <c r="V7" s="19"/>
      <c r="W7" s="19"/>
      <c r="X7" s="20" t="s">
        <v>577</v>
      </c>
      <c r="Y7" s="15"/>
      <c r="Z7" s="21"/>
      <c r="AK7" s="807" t="s">
        <v>518</v>
      </c>
      <c r="AL7" s="807"/>
      <c r="AM7" s="807" t="s">
        <v>518</v>
      </c>
      <c r="AN7" s="807"/>
    </row>
    <row r="8" spans="1:44" s="12" customFormat="1" ht="14.1" customHeight="1" thickBot="1">
      <c r="A8" s="25"/>
      <c r="B8" s="25"/>
      <c r="C8" s="22"/>
      <c r="D8" s="148"/>
      <c r="E8" s="1061"/>
      <c r="F8" s="1061"/>
      <c r="G8" s="1061"/>
      <c r="H8" s="1061"/>
      <c r="I8" s="1061"/>
      <c r="J8" s="148"/>
      <c r="K8" s="148"/>
      <c r="L8" s="148"/>
      <c r="M8" s="185"/>
      <c r="N8" s="1134" t="s">
        <v>70</v>
      </c>
      <c r="O8" s="1135"/>
      <c r="P8" s="1135"/>
      <c r="Q8" s="1135"/>
      <c r="R8" s="1135"/>
      <c r="S8" s="1135"/>
      <c r="T8" s="1135"/>
      <c r="U8" s="1135"/>
      <c r="V8" s="1135"/>
      <c r="W8" s="1135"/>
      <c r="X8" s="1144"/>
      <c r="Y8" s="1134" t="s">
        <v>71</v>
      </c>
      <c r="Z8" s="1135"/>
      <c r="AA8" s="1135"/>
      <c r="AB8" s="1135"/>
      <c r="AC8" s="1135"/>
      <c r="AD8" s="1135"/>
      <c r="AE8" s="1135"/>
      <c r="AF8" s="1135"/>
      <c r="AG8" s="1135"/>
      <c r="AH8" s="1135"/>
      <c r="AI8" s="1144"/>
      <c r="AK8" s="1178" t="s">
        <v>596</v>
      </c>
      <c r="AL8" s="808"/>
      <c r="AM8" s="1178" t="s">
        <v>71</v>
      </c>
      <c r="AN8" s="818"/>
    </row>
    <row r="9" spans="1:44" s="12" customFormat="1" ht="14.1" customHeight="1" thickBot="1">
      <c r="A9" s="25"/>
      <c r="B9" s="25"/>
      <c r="C9" s="28"/>
      <c r="D9" s="17"/>
      <c r="E9" s="949"/>
      <c r="F9" s="949"/>
      <c r="G9" s="949"/>
      <c r="H9" s="949"/>
      <c r="I9" s="949"/>
      <c r="J9" s="17"/>
      <c r="K9" s="17"/>
      <c r="L9" s="17"/>
      <c r="M9" s="14"/>
      <c r="N9" s="739"/>
      <c r="O9" s="745" t="s">
        <v>501</v>
      </c>
      <c r="P9" s="742"/>
      <c r="Q9" s="745" t="s">
        <v>502</v>
      </c>
      <c r="R9" s="742"/>
      <c r="S9" s="745" t="s">
        <v>503</v>
      </c>
      <c r="T9" s="742"/>
      <c r="U9" s="745" t="s">
        <v>578</v>
      </c>
      <c r="V9" s="742"/>
      <c r="W9" s="745" t="s">
        <v>579</v>
      </c>
      <c r="X9" s="743"/>
      <c r="Y9" s="738"/>
      <c r="Z9" s="745" t="s">
        <v>501</v>
      </c>
      <c r="AA9" s="742"/>
      <c r="AB9" s="745" t="s">
        <v>502</v>
      </c>
      <c r="AC9" s="742"/>
      <c r="AD9" s="745" t="s">
        <v>503</v>
      </c>
      <c r="AE9" s="742"/>
      <c r="AF9" s="745" t="s">
        <v>578</v>
      </c>
      <c r="AG9" s="742"/>
      <c r="AH9" s="745" t="s">
        <v>579</v>
      </c>
      <c r="AI9" s="743"/>
      <c r="AK9" s="1179"/>
      <c r="AL9" s="808"/>
      <c r="AM9" s="1180"/>
      <c r="AN9" s="818"/>
    </row>
    <row r="10" spans="1:44" s="12" customFormat="1" ht="21.75" customHeight="1" thickBot="1">
      <c r="A10" s="25" t="s">
        <v>217</v>
      </c>
      <c r="B10" s="25"/>
      <c r="C10" s="150" t="s">
        <v>536</v>
      </c>
      <c r="D10" s="151"/>
      <c r="E10" s="1062"/>
      <c r="F10" s="1062"/>
      <c r="G10" s="1062"/>
      <c r="H10" s="1062"/>
      <c r="I10" s="1062"/>
      <c r="J10" s="151"/>
      <c r="K10" s="151"/>
      <c r="L10" s="151"/>
      <c r="M10" s="186"/>
      <c r="N10" s="30" t="s">
        <v>525</v>
      </c>
      <c r="O10" s="187"/>
      <c r="P10" s="744" t="s">
        <v>525</v>
      </c>
      <c r="Q10" s="187"/>
      <c r="R10" s="744" t="s">
        <v>525</v>
      </c>
      <c r="S10" s="187"/>
      <c r="T10" s="744" t="s">
        <v>525</v>
      </c>
      <c r="U10" s="187"/>
      <c r="V10" s="744" t="s">
        <v>525</v>
      </c>
      <c r="W10" s="187"/>
      <c r="X10" s="187" t="s">
        <v>216</v>
      </c>
      <c r="Y10" s="744" t="s">
        <v>525</v>
      </c>
      <c r="Z10" s="187"/>
      <c r="AA10" s="744" t="s">
        <v>525</v>
      </c>
      <c r="AB10" s="187"/>
      <c r="AC10" s="744" t="s">
        <v>525</v>
      </c>
      <c r="AD10" s="187"/>
      <c r="AE10" s="744" t="s">
        <v>525</v>
      </c>
      <c r="AF10" s="187"/>
      <c r="AG10" s="744" t="s">
        <v>525</v>
      </c>
      <c r="AH10" s="187"/>
      <c r="AI10" s="187" t="s">
        <v>216</v>
      </c>
      <c r="AK10" s="26"/>
      <c r="AL10" s="808"/>
      <c r="AM10" s="26"/>
      <c r="AN10" s="808"/>
      <c r="AP10" s="1142" t="s">
        <v>61</v>
      </c>
      <c r="AQ10" s="1143"/>
      <c r="AR10" s="1171"/>
    </row>
    <row r="11" spans="1:44" s="12" customFormat="1" ht="27.75" customHeight="1">
      <c r="A11" s="25">
        <v>1000</v>
      </c>
      <c r="B11" s="25"/>
      <c r="C11" s="29" t="s">
        <v>758</v>
      </c>
      <c r="D11" s="14"/>
      <c r="E11" s="1065"/>
      <c r="F11" s="1066"/>
      <c r="G11" s="1066"/>
      <c r="H11" s="1066"/>
      <c r="I11" s="1066"/>
      <c r="J11" s="1066"/>
      <c r="K11" s="32" t="s">
        <v>524</v>
      </c>
      <c r="L11" s="32" t="s">
        <v>504</v>
      </c>
      <c r="M11" s="32" t="s">
        <v>4</v>
      </c>
      <c r="N11" s="22"/>
      <c r="O11" s="33"/>
      <c r="P11" s="28"/>
      <c r="Q11" s="33"/>
      <c r="R11" s="28"/>
      <c r="S11" s="33"/>
      <c r="T11" s="28"/>
      <c r="U11" s="33"/>
      <c r="V11" s="28"/>
      <c r="W11" s="33"/>
      <c r="X11" s="34"/>
      <c r="Y11" s="22"/>
      <c r="Z11" s="33"/>
      <c r="AA11" s="28"/>
      <c r="AB11" s="33"/>
      <c r="AC11" s="28"/>
      <c r="AD11" s="33"/>
      <c r="AE11" s="28"/>
      <c r="AF11" s="33"/>
      <c r="AG11" s="28"/>
      <c r="AH11" s="33"/>
      <c r="AI11" s="34"/>
      <c r="AK11" s="26"/>
      <c r="AL11" s="808"/>
      <c r="AM11" s="26"/>
      <c r="AN11" s="808"/>
      <c r="AP11" s="766" t="s">
        <v>54</v>
      </c>
      <c r="AQ11" s="767" t="s">
        <v>55</v>
      </c>
      <c r="AR11" s="768" t="s">
        <v>56</v>
      </c>
    </row>
    <row r="12" spans="1:44" s="12" customFormat="1" ht="15" customHeight="1">
      <c r="A12" s="25"/>
      <c r="B12" s="25"/>
      <c r="C12" s="35" t="s">
        <v>520</v>
      </c>
      <c r="D12" s="198" t="s">
        <v>62</v>
      </c>
      <c r="E12" s="1090"/>
      <c r="F12" s="1064"/>
      <c r="G12" s="1064"/>
      <c r="H12" s="1064"/>
      <c r="I12" s="1064"/>
      <c r="J12" s="1064"/>
      <c r="K12" s="37"/>
      <c r="L12" s="36"/>
      <c r="M12" s="14"/>
      <c r="N12" s="38"/>
      <c r="O12" s="33"/>
      <c r="P12" s="38"/>
      <c r="Q12" s="33"/>
      <c r="R12" s="38"/>
      <c r="S12" s="33"/>
      <c r="T12" s="38"/>
      <c r="U12" s="33"/>
      <c r="V12" s="38"/>
      <c r="W12" s="33"/>
      <c r="X12" s="34"/>
      <c r="Y12" s="38"/>
      <c r="Z12" s="33"/>
      <c r="AA12" s="38"/>
      <c r="AB12" s="33"/>
      <c r="AC12" s="38"/>
      <c r="AD12" s="33"/>
      <c r="AE12" s="38"/>
      <c r="AF12" s="33"/>
      <c r="AG12" s="38"/>
      <c r="AH12" s="33"/>
      <c r="AI12" s="34"/>
      <c r="AK12" s="26"/>
      <c r="AL12" s="808"/>
      <c r="AM12" s="26"/>
      <c r="AN12" s="808"/>
      <c r="AP12" s="750"/>
      <c r="AQ12" s="751"/>
      <c r="AR12" s="752"/>
    </row>
    <row r="13" spans="1:44" ht="15" customHeight="1">
      <c r="C13" s="53">
        <f t="shared" ref="C13:C18" si="0">N13+P13+R13+T13+V13</f>
        <v>0</v>
      </c>
      <c r="D13" s="40"/>
      <c r="E13" s="1081" t="s">
        <v>63</v>
      </c>
      <c r="F13" s="1082"/>
      <c r="G13" s="1082"/>
      <c r="H13" s="1082"/>
      <c r="I13" s="1082"/>
      <c r="J13" s="1082"/>
      <c r="K13" s="41">
        <v>0</v>
      </c>
      <c r="L13" s="880">
        <f t="shared" ref="L13:L18" si="1">VLOOKUP(E13,Leave_Benefits,2,0)</f>
        <v>0</v>
      </c>
      <c r="M13" s="40">
        <f t="shared" ref="M13:M18" si="2">VLOOKUP(E13,Leave_Benefits,4,0)</f>
        <v>0</v>
      </c>
      <c r="N13" s="162">
        <v>0</v>
      </c>
      <c r="O13" s="84">
        <f t="shared" ref="O13:O18" si="3">K13*(1+L13)*(N13)</f>
        <v>0</v>
      </c>
      <c r="P13" s="162">
        <v>0</v>
      </c>
      <c r="Q13" s="84">
        <f t="shared" ref="Q13:Q18" si="4">K13*(1+L13)*(P13)*M13</f>
        <v>0</v>
      </c>
      <c r="R13" s="162">
        <v>0</v>
      </c>
      <c r="S13" s="84">
        <f t="shared" ref="S13:S18" si="5">K13*(1+L13)*(R13)*(M13^2)</f>
        <v>0</v>
      </c>
      <c r="T13" s="162">
        <v>0</v>
      </c>
      <c r="U13" s="84">
        <f t="shared" ref="U13:U18" si="6">K13*(1+L13)*(T13)*(M13^3)</f>
        <v>0</v>
      </c>
      <c r="V13" s="162">
        <v>0</v>
      </c>
      <c r="W13" s="84">
        <f t="shared" ref="W13:W18" si="7">K13*(1+L13)*(V13)*(M13^4)</f>
        <v>0</v>
      </c>
      <c r="X13" s="43">
        <f t="shared" ref="X13:X18" si="8">O13+Q13+S13+U13+W13</f>
        <v>0</v>
      </c>
      <c r="Y13" s="706">
        <v>0</v>
      </c>
      <c r="Z13" s="707">
        <f t="shared" ref="Z13:Z18" si="9">K13*(1+L13)*(Y13)</f>
        <v>0</v>
      </c>
      <c r="AA13" s="706">
        <v>0</v>
      </c>
      <c r="AB13" s="707">
        <f t="shared" ref="AB13:AB18" si="10">K13*(1+L13)*(AA13)*M13</f>
        <v>0</v>
      </c>
      <c r="AC13" s="706">
        <v>0</v>
      </c>
      <c r="AD13" s="707">
        <f t="shared" ref="AD13:AD18" si="11">K13*(1+L13)*(AC13)*(M13^2)</f>
        <v>0</v>
      </c>
      <c r="AE13" s="706">
        <v>0</v>
      </c>
      <c r="AF13" s="707">
        <f t="shared" ref="AF13:AF18" si="12">K13*(1+L13)*(AE13)*(M13^3)</f>
        <v>0</v>
      </c>
      <c r="AG13" s="706">
        <v>0</v>
      </c>
      <c r="AH13" s="707">
        <f t="shared" ref="AH13:AH18" si="13">K13*(1+L13)*(AG13)*(M13^4)</f>
        <v>0</v>
      </c>
      <c r="AI13" s="708">
        <f t="shared" ref="AI13:AI18" si="14">Z13+AB13+AD13+AF13+AH13</f>
        <v>0</v>
      </c>
      <c r="AK13" s="26"/>
      <c r="AL13" s="808"/>
      <c r="AM13" s="26"/>
      <c r="AN13" s="808"/>
      <c r="AP13" s="755"/>
      <c r="AQ13" s="756"/>
      <c r="AR13" s="757">
        <f>AP13*AQ13</f>
        <v>0</v>
      </c>
    </row>
    <row r="14" spans="1:44" ht="15" customHeight="1">
      <c r="C14" s="53">
        <f t="shared" si="0"/>
        <v>0</v>
      </c>
      <c r="D14" s="40"/>
      <c r="E14" s="1082" t="s">
        <v>63</v>
      </c>
      <c r="F14" s="1082"/>
      <c r="G14" s="1082"/>
      <c r="H14" s="1082"/>
      <c r="I14" s="1082"/>
      <c r="J14" s="1082"/>
      <c r="K14" s="41">
        <v>0</v>
      </c>
      <c r="L14" s="880">
        <f t="shared" si="1"/>
        <v>0</v>
      </c>
      <c r="M14" s="40">
        <f t="shared" si="2"/>
        <v>0</v>
      </c>
      <c r="N14" s="162">
        <v>0</v>
      </c>
      <c r="O14" s="84">
        <f t="shared" si="3"/>
        <v>0</v>
      </c>
      <c r="P14" s="162">
        <v>0</v>
      </c>
      <c r="Q14" s="84">
        <f t="shared" si="4"/>
        <v>0</v>
      </c>
      <c r="R14" s="162">
        <v>0</v>
      </c>
      <c r="S14" s="84">
        <f t="shared" si="5"/>
        <v>0</v>
      </c>
      <c r="T14" s="162">
        <v>0</v>
      </c>
      <c r="U14" s="84">
        <f t="shared" si="6"/>
        <v>0</v>
      </c>
      <c r="V14" s="162">
        <v>0</v>
      </c>
      <c r="W14" s="84">
        <f t="shared" si="7"/>
        <v>0</v>
      </c>
      <c r="X14" s="43">
        <f t="shared" si="8"/>
        <v>0</v>
      </c>
      <c r="Y14" s="706">
        <v>0</v>
      </c>
      <c r="Z14" s="707">
        <f t="shared" si="9"/>
        <v>0</v>
      </c>
      <c r="AA14" s="706">
        <v>0</v>
      </c>
      <c r="AB14" s="707">
        <f t="shared" si="10"/>
        <v>0</v>
      </c>
      <c r="AC14" s="706">
        <v>0</v>
      </c>
      <c r="AD14" s="707">
        <f t="shared" si="11"/>
        <v>0</v>
      </c>
      <c r="AE14" s="706">
        <v>0</v>
      </c>
      <c r="AF14" s="707">
        <f t="shared" si="12"/>
        <v>0</v>
      </c>
      <c r="AG14" s="706">
        <v>0</v>
      </c>
      <c r="AH14" s="707">
        <f t="shared" si="13"/>
        <v>0</v>
      </c>
      <c r="AI14" s="708">
        <f t="shared" si="14"/>
        <v>0</v>
      </c>
      <c r="AK14" s="26"/>
      <c r="AL14" s="808"/>
      <c r="AM14" s="26"/>
      <c r="AN14" s="808"/>
      <c r="AP14" s="755"/>
      <c r="AQ14" s="756"/>
      <c r="AR14" s="757">
        <f t="shared" ref="AR14:AR40" si="15">AP14*AQ14</f>
        <v>0</v>
      </c>
    </row>
    <row r="15" spans="1:44" ht="15" customHeight="1">
      <c r="C15" s="53">
        <f t="shared" si="0"/>
        <v>0</v>
      </c>
      <c r="D15" s="40"/>
      <c r="E15" s="1081" t="s">
        <v>63</v>
      </c>
      <c r="F15" s="1082"/>
      <c r="G15" s="1082"/>
      <c r="H15" s="1082"/>
      <c r="I15" s="1082"/>
      <c r="J15" s="1082"/>
      <c r="K15" s="41">
        <v>0</v>
      </c>
      <c r="L15" s="880">
        <f t="shared" si="1"/>
        <v>0</v>
      </c>
      <c r="M15" s="40">
        <f t="shared" si="2"/>
        <v>0</v>
      </c>
      <c r="N15" s="162">
        <v>0</v>
      </c>
      <c r="O15" s="84">
        <f t="shared" si="3"/>
        <v>0</v>
      </c>
      <c r="P15" s="162">
        <v>0</v>
      </c>
      <c r="Q15" s="84">
        <f t="shared" si="4"/>
        <v>0</v>
      </c>
      <c r="R15" s="162">
        <v>0</v>
      </c>
      <c r="S15" s="84">
        <f t="shared" si="5"/>
        <v>0</v>
      </c>
      <c r="T15" s="162">
        <v>0</v>
      </c>
      <c r="U15" s="84">
        <f t="shared" si="6"/>
        <v>0</v>
      </c>
      <c r="V15" s="162">
        <v>0</v>
      </c>
      <c r="W15" s="84">
        <f t="shared" si="7"/>
        <v>0</v>
      </c>
      <c r="X15" s="43">
        <f t="shared" si="8"/>
        <v>0</v>
      </c>
      <c r="Y15" s="706">
        <v>0</v>
      </c>
      <c r="Z15" s="707">
        <f t="shared" si="9"/>
        <v>0</v>
      </c>
      <c r="AA15" s="706">
        <v>0</v>
      </c>
      <c r="AB15" s="707">
        <f t="shared" si="10"/>
        <v>0</v>
      </c>
      <c r="AC15" s="706">
        <v>0</v>
      </c>
      <c r="AD15" s="707">
        <f t="shared" si="11"/>
        <v>0</v>
      </c>
      <c r="AE15" s="706">
        <v>0</v>
      </c>
      <c r="AF15" s="707">
        <f t="shared" si="12"/>
        <v>0</v>
      </c>
      <c r="AG15" s="706">
        <v>0</v>
      </c>
      <c r="AH15" s="707">
        <f t="shared" si="13"/>
        <v>0</v>
      </c>
      <c r="AI15" s="708">
        <f t="shared" si="14"/>
        <v>0</v>
      </c>
      <c r="AK15" s="26"/>
      <c r="AL15" s="808"/>
      <c r="AM15" s="26"/>
      <c r="AN15" s="808"/>
      <c r="AP15" s="755"/>
      <c r="AQ15" s="756"/>
      <c r="AR15" s="757">
        <f t="shared" si="15"/>
        <v>0</v>
      </c>
    </row>
    <row r="16" spans="1:44" ht="15" customHeight="1">
      <c r="C16" s="53">
        <f t="shared" si="0"/>
        <v>0</v>
      </c>
      <c r="D16" s="40"/>
      <c r="E16" s="1082" t="s">
        <v>63</v>
      </c>
      <c r="F16" s="1082"/>
      <c r="G16" s="1082"/>
      <c r="H16" s="1082"/>
      <c r="I16" s="1082"/>
      <c r="J16" s="1082"/>
      <c r="K16" s="41">
        <v>0</v>
      </c>
      <c r="L16" s="880">
        <f t="shared" si="1"/>
        <v>0</v>
      </c>
      <c r="M16" s="40">
        <f t="shared" si="2"/>
        <v>0</v>
      </c>
      <c r="N16" s="162">
        <v>0</v>
      </c>
      <c r="O16" s="84">
        <f t="shared" si="3"/>
        <v>0</v>
      </c>
      <c r="P16" s="162">
        <v>0</v>
      </c>
      <c r="Q16" s="84">
        <f t="shared" si="4"/>
        <v>0</v>
      </c>
      <c r="R16" s="162">
        <v>0</v>
      </c>
      <c r="S16" s="84">
        <f t="shared" si="5"/>
        <v>0</v>
      </c>
      <c r="T16" s="162">
        <v>0</v>
      </c>
      <c r="U16" s="84">
        <f t="shared" si="6"/>
        <v>0</v>
      </c>
      <c r="V16" s="162">
        <v>0</v>
      </c>
      <c r="W16" s="84">
        <f t="shared" si="7"/>
        <v>0</v>
      </c>
      <c r="X16" s="43">
        <f t="shared" si="8"/>
        <v>0</v>
      </c>
      <c r="Y16" s="706">
        <v>0</v>
      </c>
      <c r="Z16" s="707">
        <f t="shared" si="9"/>
        <v>0</v>
      </c>
      <c r="AA16" s="706">
        <v>0</v>
      </c>
      <c r="AB16" s="707">
        <f t="shared" si="10"/>
        <v>0</v>
      </c>
      <c r="AC16" s="706">
        <v>0</v>
      </c>
      <c r="AD16" s="707">
        <f t="shared" si="11"/>
        <v>0</v>
      </c>
      <c r="AE16" s="706">
        <v>0</v>
      </c>
      <c r="AF16" s="707">
        <f t="shared" si="12"/>
        <v>0</v>
      </c>
      <c r="AG16" s="706">
        <v>0</v>
      </c>
      <c r="AH16" s="707">
        <f t="shared" si="13"/>
        <v>0</v>
      </c>
      <c r="AI16" s="708">
        <f t="shared" si="14"/>
        <v>0</v>
      </c>
      <c r="AK16" s="26"/>
      <c r="AL16" s="808"/>
      <c r="AM16" s="26"/>
      <c r="AN16" s="808"/>
      <c r="AP16" s="755"/>
      <c r="AQ16" s="756"/>
      <c r="AR16" s="757">
        <f t="shared" si="15"/>
        <v>0</v>
      </c>
    </row>
    <row r="17" spans="1:44" ht="15" customHeight="1">
      <c r="C17" s="53">
        <f t="shared" si="0"/>
        <v>0</v>
      </c>
      <c r="D17" s="40"/>
      <c r="E17" s="1081" t="s">
        <v>63</v>
      </c>
      <c r="F17" s="1082"/>
      <c r="G17" s="1082"/>
      <c r="H17" s="1082"/>
      <c r="I17" s="1082"/>
      <c r="J17" s="1082"/>
      <c r="K17" s="41">
        <v>0</v>
      </c>
      <c r="L17" s="880">
        <f t="shared" si="1"/>
        <v>0</v>
      </c>
      <c r="M17" s="40">
        <f t="shared" si="2"/>
        <v>0</v>
      </c>
      <c r="N17" s="162">
        <v>0</v>
      </c>
      <c r="O17" s="84">
        <f t="shared" si="3"/>
        <v>0</v>
      </c>
      <c r="P17" s="162">
        <v>0</v>
      </c>
      <c r="Q17" s="84">
        <f t="shared" si="4"/>
        <v>0</v>
      </c>
      <c r="R17" s="162">
        <v>0</v>
      </c>
      <c r="S17" s="84">
        <f t="shared" si="5"/>
        <v>0</v>
      </c>
      <c r="T17" s="162">
        <v>0</v>
      </c>
      <c r="U17" s="84">
        <f t="shared" si="6"/>
        <v>0</v>
      </c>
      <c r="V17" s="162">
        <v>0</v>
      </c>
      <c r="W17" s="84">
        <f t="shared" si="7"/>
        <v>0</v>
      </c>
      <c r="X17" s="43">
        <f t="shared" si="8"/>
        <v>0</v>
      </c>
      <c r="Y17" s="706">
        <v>0</v>
      </c>
      <c r="Z17" s="707">
        <f t="shared" si="9"/>
        <v>0</v>
      </c>
      <c r="AA17" s="706">
        <v>0</v>
      </c>
      <c r="AB17" s="707">
        <f t="shared" si="10"/>
        <v>0</v>
      </c>
      <c r="AC17" s="706">
        <v>0</v>
      </c>
      <c r="AD17" s="707">
        <f t="shared" si="11"/>
        <v>0</v>
      </c>
      <c r="AE17" s="706">
        <v>0</v>
      </c>
      <c r="AF17" s="707">
        <f t="shared" si="12"/>
        <v>0</v>
      </c>
      <c r="AG17" s="706">
        <v>0</v>
      </c>
      <c r="AH17" s="707">
        <f t="shared" si="13"/>
        <v>0</v>
      </c>
      <c r="AI17" s="708">
        <f t="shared" si="14"/>
        <v>0</v>
      </c>
      <c r="AK17" s="26"/>
      <c r="AL17" s="808"/>
      <c r="AM17" s="26"/>
      <c r="AN17" s="808"/>
      <c r="AP17" s="755"/>
      <c r="AQ17" s="756"/>
      <c r="AR17" s="757">
        <f t="shared" si="15"/>
        <v>0</v>
      </c>
    </row>
    <row r="18" spans="1:44" ht="16.5" customHeight="1">
      <c r="C18" s="53">
        <f t="shared" si="0"/>
        <v>0</v>
      </c>
      <c r="D18" s="40"/>
      <c r="E18" s="1082" t="s">
        <v>63</v>
      </c>
      <c r="F18" s="1082"/>
      <c r="G18" s="1082"/>
      <c r="H18" s="1082"/>
      <c r="I18" s="1082"/>
      <c r="J18" s="1082"/>
      <c r="K18" s="41">
        <v>0</v>
      </c>
      <c r="L18" s="880">
        <f t="shared" si="1"/>
        <v>0</v>
      </c>
      <c r="M18" s="40">
        <f t="shared" si="2"/>
        <v>0</v>
      </c>
      <c r="N18" s="162">
        <v>0</v>
      </c>
      <c r="O18" s="84">
        <f t="shared" si="3"/>
        <v>0</v>
      </c>
      <c r="P18" s="162">
        <v>0</v>
      </c>
      <c r="Q18" s="84">
        <f t="shared" si="4"/>
        <v>0</v>
      </c>
      <c r="R18" s="162">
        <v>0</v>
      </c>
      <c r="S18" s="84">
        <f t="shared" si="5"/>
        <v>0</v>
      </c>
      <c r="T18" s="162">
        <v>0</v>
      </c>
      <c r="U18" s="84">
        <f t="shared" si="6"/>
        <v>0</v>
      </c>
      <c r="V18" s="162">
        <v>0</v>
      </c>
      <c r="W18" s="84">
        <f t="shared" si="7"/>
        <v>0</v>
      </c>
      <c r="X18" s="43">
        <f t="shared" si="8"/>
        <v>0</v>
      </c>
      <c r="Y18" s="706">
        <v>0</v>
      </c>
      <c r="Z18" s="707">
        <f t="shared" si="9"/>
        <v>0</v>
      </c>
      <c r="AA18" s="706">
        <v>0</v>
      </c>
      <c r="AB18" s="707">
        <f t="shared" si="10"/>
        <v>0</v>
      </c>
      <c r="AC18" s="706">
        <v>0</v>
      </c>
      <c r="AD18" s="707">
        <f t="shared" si="11"/>
        <v>0</v>
      </c>
      <c r="AE18" s="706">
        <v>0</v>
      </c>
      <c r="AF18" s="707">
        <f t="shared" si="12"/>
        <v>0</v>
      </c>
      <c r="AG18" s="706">
        <v>0</v>
      </c>
      <c r="AH18" s="707">
        <f t="shared" si="13"/>
        <v>0</v>
      </c>
      <c r="AI18" s="708">
        <f t="shared" si="14"/>
        <v>0</v>
      </c>
      <c r="AK18" s="26"/>
      <c r="AL18" s="808"/>
      <c r="AM18" s="26"/>
      <c r="AN18" s="808"/>
      <c r="AP18" s="755"/>
      <c r="AQ18" s="756"/>
      <c r="AR18" s="757">
        <f t="shared" si="15"/>
        <v>0</v>
      </c>
    </row>
    <row r="19" spans="1:44" s="12" customFormat="1" ht="15" customHeight="1">
      <c r="A19" s="25"/>
      <c r="B19" s="25"/>
      <c r="C19" s="66"/>
      <c r="D19" s="281"/>
      <c r="E19" s="1058"/>
      <c r="F19" s="1058"/>
      <c r="G19" s="1058"/>
      <c r="H19" s="1058"/>
      <c r="I19" s="1058"/>
      <c r="J19" s="979" t="s">
        <v>199</v>
      </c>
      <c r="K19" s="980"/>
      <c r="L19" s="980"/>
      <c r="M19" s="1069"/>
      <c r="N19" s="732"/>
      <c r="O19" s="731">
        <f>SUM(ROUNDUP(SUM(O13:O18),0))</f>
        <v>0</v>
      </c>
      <c r="P19" s="732"/>
      <c r="Q19" s="731">
        <f>SUM(ROUNDUP(SUM(Q13:Q18),0))</f>
        <v>0</v>
      </c>
      <c r="R19" s="732"/>
      <c r="S19" s="731">
        <f>SUM(ROUNDUP(SUM(S13:S18),0))</f>
        <v>0</v>
      </c>
      <c r="T19" s="732"/>
      <c r="U19" s="731">
        <f>SUM(ROUNDUP(SUM(U13:U18),0))</f>
        <v>0</v>
      </c>
      <c r="V19" s="732"/>
      <c r="W19" s="731">
        <f>SUM(ROUNDUP(SUM(W13:W18),0))</f>
        <v>0</v>
      </c>
      <c r="X19" s="733">
        <f>SUM(ROUNDUP(SUM(X13:X18),0))</f>
        <v>0</v>
      </c>
      <c r="Y19" s="732"/>
      <c r="Z19" s="731">
        <f>SUM(ROUNDUP(SUM(Z13:Z18),0))</f>
        <v>0</v>
      </c>
      <c r="AA19" s="732"/>
      <c r="AB19" s="731">
        <f>SUM(ROUNDUP(SUM(AB13:AB18),0))</f>
        <v>0</v>
      </c>
      <c r="AC19" s="732"/>
      <c r="AD19" s="731">
        <f>SUM(ROUNDUP(SUM(AD13:AD18),0))</f>
        <v>0</v>
      </c>
      <c r="AE19" s="732"/>
      <c r="AF19" s="731">
        <f>SUM(ROUNDUP(SUM(AF13:AF18),0))</f>
        <v>0</v>
      </c>
      <c r="AG19" s="732"/>
      <c r="AH19" s="731">
        <f>SUM(ROUNDUP(SUM(AH13:AH18),0))</f>
        <v>0</v>
      </c>
      <c r="AI19" s="733">
        <f>SUM(ROUNDUP(SUM(AI13:AI18),0))</f>
        <v>0</v>
      </c>
      <c r="AK19" s="203">
        <f>O19+Q19+S19+U19+W19</f>
        <v>0</v>
      </c>
      <c r="AL19" s="809"/>
      <c r="AM19" s="203">
        <f>Z19+AB19+AD19+AF19+AH19</f>
        <v>0</v>
      </c>
      <c r="AN19" s="809"/>
      <c r="AP19" s="753"/>
      <c r="AQ19" s="105"/>
      <c r="AR19" s="752"/>
    </row>
    <row r="20" spans="1:44" s="12" customFormat="1" ht="6.75" customHeight="1">
      <c r="A20" s="25"/>
      <c r="B20" s="25"/>
      <c r="C20" s="66"/>
      <c r="D20" s="281"/>
      <c r="E20" s="1058"/>
      <c r="F20" s="972"/>
      <c r="G20" s="972"/>
      <c r="H20" s="972"/>
      <c r="I20" s="972"/>
      <c r="J20" s="972"/>
      <c r="K20" s="972"/>
      <c r="L20" s="972"/>
      <c r="M20" s="972"/>
      <c r="N20" s="147"/>
      <c r="O20" s="67"/>
      <c r="P20" s="147"/>
      <c r="Q20" s="67"/>
      <c r="R20" s="147"/>
      <c r="S20" s="67"/>
      <c r="T20" s="147"/>
      <c r="U20" s="67"/>
      <c r="V20" s="147"/>
      <c r="W20" s="67"/>
      <c r="X20" s="62"/>
      <c r="Y20" s="147"/>
      <c r="Z20" s="67"/>
      <c r="AA20" s="147"/>
      <c r="AB20" s="67"/>
      <c r="AC20" s="147"/>
      <c r="AD20" s="67"/>
      <c r="AE20" s="147"/>
      <c r="AF20" s="67"/>
      <c r="AG20" s="147"/>
      <c r="AH20" s="67"/>
      <c r="AI20" s="62"/>
      <c r="AK20" s="138"/>
      <c r="AL20" s="810"/>
      <c r="AM20" s="138"/>
      <c r="AN20" s="810"/>
      <c r="AP20" s="750"/>
      <c r="AQ20" s="754"/>
      <c r="AR20" s="752"/>
    </row>
    <row r="21" spans="1:44" s="12" customFormat="1" ht="15" customHeight="1">
      <c r="A21" s="25">
        <v>1000</v>
      </c>
      <c r="B21" s="25"/>
      <c r="C21" s="27" t="s">
        <v>759</v>
      </c>
      <c r="D21" s="282"/>
      <c r="E21" s="1068"/>
      <c r="F21" s="972"/>
      <c r="G21" s="972"/>
      <c r="H21" s="972"/>
      <c r="I21" s="972"/>
      <c r="J21" s="972"/>
      <c r="K21" s="972"/>
      <c r="L21" s="972"/>
      <c r="M21" s="972"/>
      <c r="N21" s="46"/>
      <c r="O21" s="68"/>
      <c r="P21" s="46"/>
      <c r="Q21" s="47"/>
      <c r="R21" s="46"/>
      <c r="S21" s="47"/>
      <c r="T21" s="46"/>
      <c r="U21" s="47"/>
      <c r="V21" s="46"/>
      <c r="W21" s="47"/>
      <c r="X21" s="48"/>
      <c r="Y21" s="46"/>
      <c r="Z21" s="68"/>
      <c r="AA21" s="46"/>
      <c r="AB21" s="47"/>
      <c r="AC21" s="46"/>
      <c r="AD21" s="47"/>
      <c r="AE21" s="46"/>
      <c r="AF21" s="47"/>
      <c r="AG21" s="46"/>
      <c r="AH21" s="47"/>
      <c r="AI21" s="48"/>
      <c r="AK21" s="26"/>
      <c r="AL21" s="808"/>
      <c r="AM21" s="26"/>
      <c r="AN21" s="808"/>
      <c r="AP21" s="750"/>
      <c r="AQ21" s="754"/>
      <c r="AR21" s="752"/>
    </row>
    <row r="22" spans="1:44" s="12" customFormat="1" ht="15" customHeight="1">
      <c r="A22" s="25"/>
      <c r="B22" s="25"/>
      <c r="C22" s="49" t="s">
        <v>520</v>
      </c>
      <c r="D22" s="40"/>
      <c r="E22" s="1067"/>
      <c r="F22" s="970"/>
      <c r="G22" s="970"/>
      <c r="H22" s="970"/>
      <c r="I22" s="970"/>
      <c r="J22" s="970"/>
      <c r="K22" s="134"/>
      <c r="L22" s="36"/>
      <c r="M22" s="14"/>
      <c r="N22" s="46"/>
      <c r="O22" s="68"/>
      <c r="P22" s="46"/>
      <c r="Q22" s="47"/>
      <c r="R22" s="46"/>
      <c r="S22" s="47"/>
      <c r="T22" s="46"/>
      <c r="U22" s="47"/>
      <c r="V22" s="46"/>
      <c r="W22" s="47"/>
      <c r="X22" s="48"/>
      <c r="Y22" s="46"/>
      <c r="Z22" s="68"/>
      <c r="AA22" s="46"/>
      <c r="AB22" s="47"/>
      <c r="AC22" s="46"/>
      <c r="AD22" s="47"/>
      <c r="AE22" s="46"/>
      <c r="AF22" s="47"/>
      <c r="AG22" s="46"/>
      <c r="AH22" s="47"/>
      <c r="AI22" s="48"/>
      <c r="AK22" s="26"/>
      <c r="AL22" s="808"/>
      <c r="AM22" s="26"/>
      <c r="AN22" s="808"/>
      <c r="AP22" s="750"/>
      <c r="AQ22" s="754"/>
      <c r="AR22" s="752"/>
    </row>
    <row r="23" spans="1:44" s="12" customFormat="1" ht="15" customHeight="1">
      <c r="A23" s="25"/>
      <c r="B23" s="25"/>
      <c r="C23" s="51">
        <f t="shared" ref="C23:C30" si="16">N23+P23+R23+T23+V23</f>
        <v>0</v>
      </c>
      <c r="D23" s="40"/>
      <c r="E23" s="954" t="s">
        <v>63</v>
      </c>
      <c r="F23" s="955"/>
      <c r="G23" s="955"/>
      <c r="H23" s="955"/>
      <c r="I23" s="955"/>
      <c r="J23" s="955"/>
      <c r="K23" s="41">
        <v>0</v>
      </c>
      <c r="L23" s="881">
        <f t="shared" ref="L23:L30" si="17">VLOOKUP(E23,Leave_Benefits,2,0)</f>
        <v>0</v>
      </c>
      <c r="M23" s="83">
        <f t="shared" ref="M23:M30" si="18">VLOOKUP(E23,Leave_Benefits,4,0)</f>
        <v>0</v>
      </c>
      <c r="N23" s="162">
        <v>0</v>
      </c>
      <c r="O23" s="84">
        <f>K23*(1+L23)*(N23)</f>
        <v>0</v>
      </c>
      <c r="P23" s="162">
        <v>0</v>
      </c>
      <c r="Q23" s="84">
        <f>K23*(1+L23)*(P23)*M23</f>
        <v>0</v>
      </c>
      <c r="R23" s="162">
        <v>0</v>
      </c>
      <c r="S23" s="84">
        <f>K23*(1+L23)*(R23)*(M23^2)</f>
        <v>0</v>
      </c>
      <c r="T23" s="162">
        <v>0</v>
      </c>
      <c r="U23" s="84">
        <f>K23*(1+L23)*(T23)*(M23^3)</f>
        <v>0</v>
      </c>
      <c r="V23" s="162">
        <v>0</v>
      </c>
      <c r="W23" s="84">
        <f>K23*(1+L23)*(V23)*(M23^4)</f>
        <v>0</v>
      </c>
      <c r="X23" s="43">
        <f t="shared" ref="X23:X30" si="19">O23+Q23+S23+U23+W23</f>
        <v>0</v>
      </c>
      <c r="Y23" s="706">
        <v>0</v>
      </c>
      <c r="Z23" s="707">
        <f>K23*(1+L23)*(Y23)</f>
        <v>0</v>
      </c>
      <c r="AA23" s="706">
        <v>0</v>
      </c>
      <c r="AB23" s="707">
        <f>K23*(1+L23)*(AA23)*M23</f>
        <v>0</v>
      </c>
      <c r="AC23" s="706">
        <v>0</v>
      </c>
      <c r="AD23" s="707">
        <f>K23*(1+L23)*(AC23)*(M23^2)</f>
        <v>0</v>
      </c>
      <c r="AE23" s="706">
        <v>0</v>
      </c>
      <c r="AF23" s="707">
        <f>K23*(1+L23)*(AE23)*(M23^3)</f>
        <v>0</v>
      </c>
      <c r="AG23" s="706">
        <v>0</v>
      </c>
      <c r="AH23" s="707">
        <f>K23*(1+L23)*(AG23)*(M23^4)</f>
        <v>0</v>
      </c>
      <c r="AI23" s="708">
        <f t="shared" ref="AI23:AI30" si="20">Z23+AB23+AD23+AF23+AH23</f>
        <v>0</v>
      </c>
      <c r="AK23" s="26"/>
      <c r="AL23" s="808"/>
      <c r="AM23" s="26"/>
      <c r="AN23" s="808"/>
      <c r="AP23" s="750"/>
      <c r="AQ23" s="754"/>
      <c r="AR23" s="752"/>
    </row>
    <row r="24" spans="1:44" s="12" customFormat="1" ht="15" customHeight="1">
      <c r="A24" s="25"/>
      <c r="B24" s="25"/>
      <c r="C24" s="53">
        <f t="shared" si="16"/>
        <v>0</v>
      </c>
      <c r="D24" s="40"/>
      <c r="E24" s="954" t="s">
        <v>63</v>
      </c>
      <c r="F24" s="955"/>
      <c r="G24" s="955"/>
      <c r="H24" s="955"/>
      <c r="I24" s="955"/>
      <c r="J24" s="955"/>
      <c r="K24" s="41">
        <v>0</v>
      </c>
      <c r="L24" s="881">
        <f t="shared" si="17"/>
        <v>0</v>
      </c>
      <c r="M24" s="83">
        <f t="shared" si="18"/>
        <v>0</v>
      </c>
      <c r="N24" s="162">
        <v>0</v>
      </c>
      <c r="O24" s="84">
        <f t="shared" ref="O24:O30" si="21">K24*(1+L24)*(N24)</f>
        <v>0</v>
      </c>
      <c r="P24" s="162">
        <v>0</v>
      </c>
      <c r="Q24" s="84">
        <f>K24*(1+L24)*(P24)*M24</f>
        <v>0</v>
      </c>
      <c r="R24" s="162">
        <v>0</v>
      </c>
      <c r="S24" s="84">
        <f>K24*(1+L24)*(R24)*(M24^2)</f>
        <v>0</v>
      </c>
      <c r="T24" s="162">
        <v>0</v>
      </c>
      <c r="U24" s="84">
        <f>K24*(1+L24)*(T24)*(M24^3)</f>
        <v>0</v>
      </c>
      <c r="V24" s="162">
        <v>0</v>
      </c>
      <c r="W24" s="84">
        <f>K24*(1+L24)*(V24)*(M24^4)</f>
        <v>0</v>
      </c>
      <c r="X24" s="43">
        <f t="shared" si="19"/>
        <v>0</v>
      </c>
      <c r="Y24" s="706">
        <v>0</v>
      </c>
      <c r="Z24" s="707">
        <f>K24*(1+L24)*(Y24)</f>
        <v>0</v>
      </c>
      <c r="AA24" s="706">
        <v>0</v>
      </c>
      <c r="AB24" s="707">
        <f>K24*(1+L24)*(AA24)*M24</f>
        <v>0</v>
      </c>
      <c r="AC24" s="706">
        <v>0</v>
      </c>
      <c r="AD24" s="707">
        <f>K24*(1+L24)*(AC24)*(M24^2)</f>
        <v>0</v>
      </c>
      <c r="AE24" s="706">
        <v>0</v>
      </c>
      <c r="AF24" s="707">
        <f>K24*(1+L24)*(AE24)*(M24^3)</f>
        <v>0</v>
      </c>
      <c r="AG24" s="706">
        <v>0</v>
      </c>
      <c r="AH24" s="707">
        <f>K24*(1+L24)*(AG24)*(M24^4)</f>
        <v>0</v>
      </c>
      <c r="AI24" s="708">
        <f t="shared" si="20"/>
        <v>0</v>
      </c>
      <c r="AK24" s="26"/>
      <c r="AL24" s="808"/>
      <c r="AM24" s="26"/>
      <c r="AN24" s="808"/>
      <c r="AP24" s="758"/>
      <c r="AQ24" s="759"/>
      <c r="AR24" s="757">
        <f t="shared" si="15"/>
        <v>0</v>
      </c>
    </row>
    <row r="25" spans="1:44" s="12" customFormat="1" ht="15" customHeight="1">
      <c r="A25" s="25"/>
      <c r="B25" s="25"/>
      <c r="C25" s="53">
        <f t="shared" si="16"/>
        <v>0</v>
      </c>
      <c r="D25" s="40"/>
      <c r="E25" s="954" t="s">
        <v>63</v>
      </c>
      <c r="F25" s="955"/>
      <c r="G25" s="955"/>
      <c r="H25" s="955"/>
      <c r="I25" s="955"/>
      <c r="J25" s="955"/>
      <c r="K25" s="41">
        <v>0</v>
      </c>
      <c r="L25" s="881">
        <f t="shared" si="17"/>
        <v>0</v>
      </c>
      <c r="M25" s="83">
        <f t="shared" si="18"/>
        <v>0</v>
      </c>
      <c r="N25" s="162">
        <v>0</v>
      </c>
      <c r="O25" s="84">
        <f t="shared" si="21"/>
        <v>0</v>
      </c>
      <c r="P25" s="162">
        <v>0</v>
      </c>
      <c r="Q25" s="84">
        <f t="shared" ref="Q25:Q30" si="22">K25*(1+L25)*(P25)*M25</f>
        <v>0</v>
      </c>
      <c r="R25" s="162">
        <v>0</v>
      </c>
      <c r="S25" s="84">
        <f t="shared" ref="S25:S30" si="23">K25*(1+L25)*(R25)*(M25^2)</f>
        <v>0</v>
      </c>
      <c r="T25" s="162">
        <v>0</v>
      </c>
      <c r="U25" s="84">
        <f t="shared" ref="U25:U30" si="24">K25*(1+L25)*(T25)*(M25^3)</f>
        <v>0</v>
      </c>
      <c r="V25" s="162">
        <v>0</v>
      </c>
      <c r="W25" s="84">
        <f t="shared" ref="W25:W30" si="25">K25*(1+L25)*(V25)*(M25^4)</f>
        <v>0</v>
      </c>
      <c r="X25" s="43">
        <f t="shared" si="19"/>
        <v>0</v>
      </c>
      <c r="Y25" s="706">
        <v>0</v>
      </c>
      <c r="Z25" s="707">
        <f t="shared" ref="Z25:Z30" si="26">K25*(1+L25)*(Y25)</f>
        <v>0</v>
      </c>
      <c r="AA25" s="706">
        <v>0</v>
      </c>
      <c r="AB25" s="707">
        <f t="shared" ref="AB25:AB30" si="27">K25*(1+L25)*(AA25)*M25</f>
        <v>0</v>
      </c>
      <c r="AC25" s="706">
        <v>0</v>
      </c>
      <c r="AD25" s="707">
        <f t="shared" ref="AD25:AD30" si="28">K25*(1+L25)*(AC25)*(M25^2)</f>
        <v>0</v>
      </c>
      <c r="AE25" s="706">
        <v>0</v>
      </c>
      <c r="AF25" s="707">
        <f t="shared" ref="AF25:AF30" si="29">K25*(1+L25)*(AE25)*(M25^3)</f>
        <v>0</v>
      </c>
      <c r="AG25" s="706">
        <v>0</v>
      </c>
      <c r="AH25" s="707">
        <f t="shared" ref="AH25:AH30" si="30">K25*(1+L25)*(AG25)*(M25^4)</f>
        <v>0</v>
      </c>
      <c r="AI25" s="708">
        <f t="shared" si="20"/>
        <v>0</v>
      </c>
      <c r="AK25" s="26"/>
      <c r="AL25" s="808"/>
      <c r="AM25" s="26"/>
      <c r="AN25" s="808"/>
      <c r="AP25" s="758"/>
      <c r="AQ25" s="759"/>
      <c r="AR25" s="757">
        <f t="shared" si="15"/>
        <v>0</v>
      </c>
    </row>
    <row r="26" spans="1:44" s="12" customFormat="1" ht="15" customHeight="1">
      <c r="A26" s="25"/>
      <c r="B26" s="25"/>
      <c r="C26" s="53">
        <f t="shared" si="16"/>
        <v>0</v>
      </c>
      <c r="D26" s="40"/>
      <c r="E26" s="954" t="s">
        <v>63</v>
      </c>
      <c r="F26" s="955"/>
      <c r="G26" s="955"/>
      <c r="H26" s="955"/>
      <c r="I26" s="955"/>
      <c r="J26" s="955"/>
      <c r="K26" s="41">
        <v>0</v>
      </c>
      <c r="L26" s="881">
        <f t="shared" si="17"/>
        <v>0</v>
      </c>
      <c r="M26" s="83">
        <f t="shared" si="18"/>
        <v>0</v>
      </c>
      <c r="N26" s="162">
        <v>0</v>
      </c>
      <c r="O26" s="84">
        <f t="shared" si="21"/>
        <v>0</v>
      </c>
      <c r="P26" s="162">
        <v>0</v>
      </c>
      <c r="Q26" s="84">
        <f t="shared" si="22"/>
        <v>0</v>
      </c>
      <c r="R26" s="162">
        <v>0</v>
      </c>
      <c r="S26" s="84">
        <f t="shared" si="23"/>
        <v>0</v>
      </c>
      <c r="T26" s="162">
        <v>0</v>
      </c>
      <c r="U26" s="84">
        <f t="shared" si="24"/>
        <v>0</v>
      </c>
      <c r="V26" s="162">
        <v>0</v>
      </c>
      <c r="W26" s="84">
        <f t="shared" si="25"/>
        <v>0</v>
      </c>
      <c r="X26" s="43">
        <f t="shared" si="19"/>
        <v>0</v>
      </c>
      <c r="Y26" s="706">
        <v>0</v>
      </c>
      <c r="Z26" s="707">
        <f t="shared" si="26"/>
        <v>0</v>
      </c>
      <c r="AA26" s="706">
        <v>0</v>
      </c>
      <c r="AB26" s="707">
        <f t="shared" si="27"/>
        <v>0</v>
      </c>
      <c r="AC26" s="706">
        <v>0</v>
      </c>
      <c r="AD26" s="707">
        <f t="shared" si="28"/>
        <v>0</v>
      </c>
      <c r="AE26" s="706">
        <v>0</v>
      </c>
      <c r="AF26" s="707">
        <f t="shared" si="29"/>
        <v>0</v>
      </c>
      <c r="AG26" s="706">
        <v>0</v>
      </c>
      <c r="AH26" s="707">
        <f t="shared" si="30"/>
        <v>0</v>
      </c>
      <c r="AI26" s="708">
        <f t="shared" si="20"/>
        <v>0</v>
      </c>
      <c r="AK26" s="26"/>
      <c r="AL26" s="808"/>
      <c r="AM26" s="26"/>
      <c r="AN26" s="808"/>
      <c r="AP26" s="758"/>
      <c r="AQ26" s="759"/>
      <c r="AR26" s="757">
        <f t="shared" si="15"/>
        <v>0</v>
      </c>
    </row>
    <row r="27" spans="1:44" ht="15" customHeight="1">
      <c r="C27" s="53">
        <f t="shared" si="16"/>
        <v>0</v>
      </c>
      <c r="D27" s="40"/>
      <c r="E27" s="954" t="s">
        <v>63</v>
      </c>
      <c r="F27" s="955"/>
      <c r="G27" s="955"/>
      <c r="H27" s="955"/>
      <c r="I27" s="955"/>
      <c r="J27" s="955"/>
      <c r="K27" s="41">
        <v>0</v>
      </c>
      <c r="L27" s="881">
        <f t="shared" si="17"/>
        <v>0</v>
      </c>
      <c r="M27" s="83">
        <f t="shared" si="18"/>
        <v>0</v>
      </c>
      <c r="N27" s="162">
        <v>0</v>
      </c>
      <c r="O27" s="84">
        <f t="shared" si="21"/>
        <v>0</v>
      </c>
      <c r="P27" s="162">
        <v>0</v>
      </c>
      <c r="Q27" s="84">
        <f t="shared" si="22"/>
        <v>0</v>
      </c>
      <c r="R27" s="162">
        <v>0</v>
      </c>
      <c r="S27" s="84">
        <f t="shared" si="23"/>
        <v>0</v>
      </c>
      <c r="T27" s="162">
        <v>0</v>
      </c>
      <c r="U27" s="84">
        <f t="shared" si="24"/>
        <v>0</v>
      </c>
      <c r="V27" s="162">
        <v>0</v>
      </c>
      <c r="W27" s="84">
        <f t="shared" si="25"/>
        <v>0</v>
      </c>
      <c r="X27" s="43">
        <f t="shared" si="19"/>
        <v>0</v>
      </c>
      <c r="Y27" s="706">
        <v>0</v>
      </c>
      <c r="Z27" s="707">
        <f t="shared" si="26"/>
        <v>0</v>
      </c>
      <c r="AA27" s="706">
        <v>0</v>
      </c>
      <c r="AB27" s="707">
        <f t="shared" si="27"/>
        <v>0</v>
      </c>
      <c r="AC27" s="706">
        <v>0</v>
      </c>
      <c r="AD27" s="707">
        <f t="shared" si="28"/>
        <v>0</v>
      </c>
      <c r="AE27" s="706">
        <v>0</v>
      </c>
      <c r="AF27" s="707">
        <f t="shared" si="29"/>
        <v>0</v>
      </c>
      <c r="AG27" s="706">
        <v>0</v>
      </c>
      <c r="AH27" s="707">
        <f t="shared" si="30"/>
        <v>0</v>
      </c>
      <c r="AI27" s="708">
        <f t="shared" si="20"/>
        <v>0</v>
      </c>
      <c r="AK27" s="26"/>
      <c r="AL27" s="808"/>
      <c r="AM27" s="26"/>
      <c r="AN27" s="808"/>
      <c r="AP27" s="758"/>
      <c r="AQ27" s="759"/>
      <c r="AR27" s="757">
        <f t="shared" si="15"/>
        <v>0</v>
      </c>
    </row>
    <row r="28" spans="1:44" ht="15" customHeight="1">
      <c r="C28" s="53">
        <f t="shared" si="16"/>
        <v>0</v>
      </c>
      <c r="D28" s="40"/>
      <c r="E28" s="954" t="s">
        <v>63</v>
      </c>
      <c r="F28" s="955"/>
      <c r="G28" s="955"/>
      <c r="H28" s="955"/>
      <c r="I28" s="955"/>
      <c r="J28" s="955"/>
      <c r="K28" s="41">
        <v>0</v>
      </c>
      <c r="L28" s="881">
        <f t="shared" si="17"/>
        <v>0</v>
      </c>
      <c r="M28" s="83">
        <f t="shared" si="18"/>
        <v>0</v>
      </c>
      <c r="N28" s="162">
        <v>0</v>
      </c>
      <c r="O28" s="84">
        <f t="shared" si="21"/>
        <v>0</v>
      </c>
      <c r="P28" s="162">
        <v>0</v>
      </c>
      <c r="Q28" s="84">
        <f t="shared" si="22"/>
        <v>0</v>
      </c>
      <c r="R28" s="162">
        <v>0</v>
      </c>
      <c r="S28" s="84">
        <f t="shared" si="23"/>
        <v>0</v>
      </c>
      <c r="T28" s="162">
        <v>0</v>
      </c>
      <c r="U28" s="84">
        <f t="shared" si="24"/>
        <v>0</v>
      </c>
      <c r="V28" s="162">
        <v>0</v>
      </c>
      <c r="W28" s="84">
        <f t="shared" si="25"/>
        <v>0</v>
      </c>
      <c r="X28" s="43">
        <f t="shared" si="19"/>
        <v>0</v>
      </c>
      <c r="Y28" s="706">
        <v>0</v>
      </c>
      <c r="Z28" s="707">
        <f t="shared" si="26"/>
        <v>0</v>
      </c>
      <c r="AA28" s="706">
        <v>0</v>
      </c>
      <c r="AB28" s="707">
        <f t="shared" si="27"/>
        <v>0</v>
      </c>
      <c r="AC28" s="706">
        <v>0</v>
      </c>
      <c r="AD28" s="707">
        <f t="shared" si="28"/>
        <v>0</v>
      </c>
      <c r="AE28" s="706">
        <v>0</v>
      </c>
      <c r="AF28" s="707">
        <f t="shared" si="29"/>
        <v>0</v>
      </c>
      <c r="AG28" s="706">
        <v>0</v>
      </c>
      <c r="AH28" s="707">
        <f t="shared" si="30"/>
        <v>0</v>
      </c>
      <c r="AI28" s="708">
        <f t="shared" si="20"/>
        <v>0</v>
      </c>
      <c r="AK28" s="26"/>
      <c r="AL28" s="808"/>
      <c r="AM28" s="26"/>
      <c r="AN28" s="808"/>
      <c r="AP28" s="755"/>
      <c r="AQ28" s="756"/>
      <c r="AR28" s="757">
        <f t="shared" si="15"/>
        <v>0</v>
      </c>
    </row>
    <row r="29" spans="1:44" ht="15" customHeight="1">
      <c r="C29" s="53">
        <f t="shared" si="16"/>
        <v>0</v>
      </c>
      <c r="D29" s="40"/>
      <c r="E29" s="954" t="s">
        <v>63</v>
      </c>
      <c r="F29" s="955"/>
      <c r="G29" s="955"/>
      <c r="H29" s="955"/>
      <c r="I29" s="955"/>
      <c r="J29" s="955"/>
      <c r="K29" s="41">
        <v>0</v>
      </c>
      <c r="L29" s="881">
        <f t="shared" si="17"/>
        <v>0</v>
      </c>
      <c r="M29" s="83">
        <f t="shared" si="18"/>
        <v>0</v>
      </c>
      <c r="N29" s="162">
        <v>0</v>
      </c>
      <c r="O29" s="84">
        <f t="shared" si="21"/>
        <v>0</v>
      </c>
      <c r="P29" s="162">
        <v>0</v>
      </c>
      <c r="Q29" s="84">
        <f t="shared" si="22"/>
        <v>0</v>
      </c>
      <c r="R29" s="162">
        <v>0</v>
      </c>
      <c r="S29" s="84">
        <f t="shared" si="23"/>
        <v>0</v>
      </c>
      <c r="T29" s="162">
        <v>0</v>
      </c>
      <c r="U29" s="84">
        <f t="shared" si="24"/>
        <v>0</v>
      </c>
      <c r="V29" s="162">
        <v>0</v>
      </c>
      <c r="W29" s="84">
        <f t="shared" si="25"/>
        <v>0</v>
      </c>
      <c r="X29" s="43">
        <f t="shared" si="19"/>
        <v>0</v>
      </c>
      <c r="Y29" s="706">
        <v>0</v>
      </c>
      <c r="Z29" s="707">
        <f t="shared" si="26"/>
        <v>0</v>
      </c>
      <c r="AA29" s="706">
        <v>0</v>
      </c>
      <c r="AB29" s="707">
        <f t="shared" si="27"/>
        <v>0</v>
      </c>
      <c r="AC29" s="706">
        <v>0</v>
      </c>
      <c r="AD29" s="707">
        <f t="shared" si="28"/>
        <v>0</v>
      </c>
      <c r="AE29" s="706">
        <v>0</v>
      </c>
      <c r="AF29" s="707">
        <f t="shared" si="29"/>
        <v>0</v>
      </c>
      <c r="AG29" s="706">
        <v>0</v>
      </c>
      <c r="AH29" s="707">
        <f t="shared" si="30"/>
        <v>0</v>
      </c>
      <c r="AI29" s="708">
        <f t="shared" si="20"/>
        <v>0</v>
      </c>
      <c r="AK29" s="26"/>
      <c r="AL29" s="808"/>
      <c r="AM29" s="26"/>
      <c r="AN29" s="808"/>
      <c r="AP29" s="755"/>
      <c r="AQ29" s="756"/>
      <c r="AR29" s="757">
        <f t="shared" si="15"/>
        <v>0</v>
      </c>
    </row>
    <row r="30" spans="1:44" ht="15" customHeight="1">
      <c r="C30" s="53">
        <f t="shared" si="16"/>
        <v>0</v>
      </c>
      <c r="D30" s="52"/>
      <c r="E30" s="954" t="s">
        <v>63</v>
      </c>
      <c r="F30" s="955"/>
      <c r="G30" s="955"/>
      <c r="H30" s="955"/>
      <c r="I30" s="955"/>
      <c r="J30" s="955"/>
      <c r="K30" s="41">
        <v>0</v>
      </c>
      <c r="L30" s="881">
        <f t="shared" si="17"/>
        <v>0</v>
      </c>
      <c r="M30" s="83">
        <f t="shared" si="18"/>
        <v>0</v>
      </c>
      <c r="N30" s="162">
        <v>0</v>
      </c>
      <c r="O30" s="84">
        <f t="shared" si="21"/>
        <v>0</v>
      </c>
      <c r="P30" s="162">
        <v>0</v>
      </c>
      <c r="Q30" s="84">
        <f t="shared" si="22"/>
        <v>0</v>
      </c>
      <c r="R30" s="162">
        <v>0</v>
      </c>
      <c r="S30" s="84">
        <f t="shared" si="23"/>
        <v>0</v>
      </c>
      <c r="T30" s="162">
        <v>0</v>
      </c>
      <c r="U30" s="84">
        <f t="shared" si="24"/>
        <v>0</v>
      </c>
      <c r="V30" s="162">
        <v>0</v>
      </c>
      <c r="W30" s="84">
        <f t="shared" si="25"/>
        <v>0</v>
      </c>
      <c r="X30" s="43">
        <f t="shared" si="19"/>
        <v>0</v>
      </c>
      <c r="Y30" s="706">
        <v>0</v>
      </c>
      <c r="Z30" s="707">
        <f t="shared" si="26"/>
        <v>0</v>
      </c>
      <c r="AA30" s="706">
        <v>0</v>
      </c>
      <c r="AB30" s="707">
        <f t="shared" si="27"/>
        <v>0</v>
      </c>
      <c r="AC30" s="706">
        <v>0</v>
      </c>
      <c r="AD30" s="707">
        <f t="shared" si="28"/>
        <v>0</v>
      </c>
      <c r="AE30" s="706">
        <v>0</v>
      </c>
      <c r="AF30" s="707">
        <f t="shared" si="29"/>
        <v>0</v>
      </c>
      <c r="AG30" s="706">
        <v>0</v>
      </c>
      <c r="AH30" s="707">
        <f t="shared" si="30"/>
        <v>0</v>
      </c>
      <c r="AI30" s="708">
        <f t="shared" si="20"/>
        <v>0</v>
      </c>
      <c r="AK30" s="26"/>
      <c r="AL30" s="808"/>
      <c r="AM30" s="26"/>
      <c r="AN30" s="808"/>
      <c r="AP30" s="755"/>
      <c r="AQ30" s="756"/>
      <c r="AR30" s="757">
        <f t="shared" si="15"/>
        <v>0</v>
      </c>
    </row>
    <row r="31" spans="1:44" ht="17.100000000000001" customHeight="1">
      <c r="C31" s="82"/>
      <c r="D31" s="40"/>
      <c r="E31" s="994"/>
      <c r="F31" s="994"/>
      <c r="G31" s="994"/>
      <c r="H31" s="994"/>
      <c r="I31" s="994"/>
      <c r="J31" s="948"/>
      <c r="K31" s="83"/>
      <c r="L31" s="83"/>
      <c r="M31" s="40"/>
      <c r="N31" s="90"/>
      <c r="O31" s="104"/>
      <c r="P31" s="82"/>
      <c r="Q31" s="104"/>
      <c r="R31" s="82"/>
      <c r="S31" s="104"/>
      <c r="T31" s="82"/>
      <c r="U31" s="104"/>
      <c r="V31" s="82"/>
      <c r="W31" s="104"/>
      <c r="X31" s="105"/>
      <c r="Y31" s="90"/>
      <c r="Z31" s="104"/>
      <c r="AA31" s="82"/>
      <c r="AB31" s="104"/>
      <c r="AC31" s="82"/>
      <c r="AD31" s="104"/>
      <c r="AE31" s="82"/>
      <c r="AF31" s="104"/>
      <c r="AG31" s="82"/>
      <c r="AH31" s="104"/>
      <c r="AI31" s="105"/>
      <c r="AK31" s="105"/>
      <c r="AL31" s="83"/>
      <c r="AM31" s="105"/>
      <c r="AN31" s="83"/>
      <c r="AP31" s="755"/>
      <c r="AQ31" s="756"/>
      <c r="AR31" s="757">
        <f t="shared" si="15"/>
        <v>0</v>
      </c>
    </row>
    <row r="32" spans="1:44" ht="15" customHeight="1">
      <c r="A32" s="25">
        <v>1000</v>
      </c>
      <c r="C32" s="199" t="s">
        <v>760</v>
      </c>
      <c r="D32" s="40"/>
      <c r="E32" s="956"/>
      <c r="F32" s="956"/>
      <c r="G32" s="956"/>
      <c r="H32" s="956"/>
      <c r="I32" s="956"/>
      <c r="J32" s="948"/>
      <c r="K32" s="83"/>
      <c r="L32" s="83"/>
      <c r="M32" s="40"/>
      <c r="N32" s="60"/>
      <c r="O32" s="175"/>
      <c r="P32" s="60"/>
      <c r="Q32" s="175"/>
      <c r="R32" s="60"/>
      <c r="S32" s="175"/>
      <c r="T32" s="60"/>
      <c r="U32" s="175"/>
      <c r="V32" s="60"/>
      <c r="W32" s="175"/>
      <c r="X32" s="62"/>
      <c r="Y32" s="60"/>
      <c r="Z32" s="175"/>
      <c r="AA32" s="60"/>
      <c r="AB32" s="175"/>
      <c r="AC32" s="60"/>
      <c r="AD32" s="175"/>
      <c r="AE32" s="60"/>
      <c r="AF32" s="175"/>
      <c r="AG32" s="60"/>
      <c r="AH32" s="175"/>
      <c r="AI32" s="62"/>
      <c r="AK32" s="26"/>
      <c r="AL32" s="808"/>
      <c r="AM32" s="26"/>
      <c r="AN32" s="808"/>
      <c r="AP32" s="753"/>
      <c r="AQ32" s="105"/>
      <c r="AR32" s="752"/>
    </row>
    <row r="33" spans="1:44" ht="15" customHeight="1">
      <c r="C33" s="135" t="s">
        <v>514</v>
      </c>
      <c r="D33" s="40"/>
      <c r="E33" s="1059"/>
      <c r="F33" s="1059"/>
      <c r="G33" s="1059"/>
      <c r="H33" s="1059"/>
      <c r="I33" s="1059"/>
      <c r="J33" s="970"/>
      <c r="K33" s="83"/>
      <c r="L33" s="83"/>
      <c r="M33" s="40"/>
      <c r="N33" s="60"/>
      <c r="O33" s="175"/>
      <c r="P33" s="60"/>
      <c r="Q33" s="175"/>
      <c r="R33" s="60"/>
      <c r="S33" s="175"/>
      <c r="T33" s="60"/>
      <c r="U33" s="175"/>
      <c r="V33" s="60"/>
      <c r="W33" s="175"/>
      <c r="X33" s="62"/>
      <c r="Y33" s="60"/>
      <c r="Z33" s="175"/>
      <c r="AA33" s="60"/>
      <c r="AB33" s="175"/>
      <c r="AC33" s="60"/>
      <c r="AD33" s="175"/>
      <c r="AE33" s="60"/>
      <c r="AF33" s="175"/>
      <c r="AG33" s="60"/>
      <c r="AH33" s="175"/>
      <c r="AI33" s="62"/>
      <c r="AK33" s="26"/>
      <c r="AL33" s="808"/>
      <c r="AM33" s="26"/>
      <c r="AN33" s="808"/>
      <c r="AP33" s="753"/>
      <c r="AQ33" s="105"/>
      <c r="AR33" s="752"/>
    </row>
    <row r="34" spans="1:44" ht="15" customHeight="1">
      <c r="C34" s="135">
        <v>1</v>
      </c>
      <c r="D34" s="52"/>
      <c r="E34" s="957" t="s">
        <v>63</v>
      </c>
      <c r="F34" s="955"/>
      <c r="G34" s="955"/>
      <c r="H34" s="955"/>
      <c r="I34" s="955"/>
      <c r="J34" s="955"/>
      <c r="K34" s="54">
        <v>0</v>
      </c>
      <c r="L34" s="882">
        <f t="shared" ref="L34:L39" si="31">VLOOKUP(E34,Leave_Benefits,2,0)</f>
        <v>0</v>
      </c>
      <c r="M34" s="40">
        <f t="shared" ref="M34:M39" si="32">VLOOKUP(E34,Leave_Benefits,4,0)</f>
        <v>0</v>
      </c>
      <c r="N34" s="162">
        <v>0</v>
      </c>
      <c r="O34" s="84">
        <f t="shared" ref="O34:O39" si="33">K34*(N34)*(C34)</f>
        <v>0</v>
      </c>
      <c r="P34" s="162">
        <v>0</v>
      </c>
      <c r="Q34" s="84">
        <f t="shared" ref="Q34:Q39" si="34">(K34)*(P34)*(C34)</f>
        <v>0</v>
      </c>
      <c r="R34" s="162">
        <v>0</v>
      </c>
      <c r="S34" s="84">
        <f t="shared" ref="S34:S39" si="35">(K34)*(R34)*(C34)</f>
        <v>0</v>
      </c>
      <c r="T34" s="162">
        <v>0</v>
      </c>
      <c r="U34" s="84">
        <f t="shared" ref="U34:U39" si="36">(K34)*(T34)*(C34)</f>
        <v>0</v>
      </c>
      <c r="V34" s="162">
        <v>0</v>
      </c>
      <c r="W34" s="84">
        <f t="shared" ref="W34:W39" si="37">(K34)*(V34)*(C34)</f>
        <v>0</v>
      </c>
      <c r="X34" s="43">
        <f t="shared" ref="X34:X39" si="38">O34+Q34+S34+U34+W34</f>
        <v>0</v>
      </c>
      <c r="Y34" s="706">
        <v>0</v>
      </c>
      <c r="Z34" s="707">
        <f t="shared" ref="Z34:Z39" si="39">K34*(Y34)*(C34)</f>
        <v>0</v>
      </c>
      <c r="AA34" s="706">
        <v>0</v>
      </c>
      <c r="AB34" s="707">
        <f t="shared" ref="AB34:AB39" si="40">(K34)*(AA34)*(C34)</f>
        <v>0</v>
      </c>
      <c r="AC34" s="706">
        <v>0</v>
      </c>
      <c r="AD34" s="707">
        <f t="shared" ref="AD34:AD39" si="41">(K34)*(AC34)*(C34)</f>
        <v>0</v>
      </c>
      <c r="AE34" s="706">
        <v>0</v>
      </c>
      <c r="AF34" s="707">
        <f t="shared" ref="AF34:AF39" si="42">(K34)*(AE34)*(C34)</f>
        <v>0</v>
      </c>
      <c r="AG34" s="706">
        <v>0</v>
      </c>
      <c r="AH34" s="707">
        <f t="shared" ref="AH34:AH39" si="43">(K34)*(AG34)*(C34)</f>
        <v>0</v>
      </c>
      <c r="AI34" s="708">
        <f t="shared" ref="AI34:AI39" si="44">Z34+AB34+AD34+AF34+AH34</f>
        <v>0</v>
      </c>
      <c r="AK34" s="26"/>
      <c r="AL34" s="808"/>
      <c r="AM34" s="26"/>
      <c r="AN34" s="808"/>
      <c r="AP34" s="753"/>
      <c r="AQ34" s="105"/>
      <c r="AR34" s="752"/>
    </row>
    <row r="35" spans="1:44" ht="15" customHeight="1">
      <c r="C35" s="135">
        <v>1</v>
      </c>
      <c r="D35" s="52"/>
      <c r="E35" s="957" t="s">
        <v>63</v>
      </c>
      <c r="F35" s="955"/>
      <c r="G35" s="955"/>
      <c r="H35" s="955"/>
      <c r="I35" s="955"/>
      <c r="J35" s="955"/>
      <c r="K35" s="54">
        <v>0</v>
      </c>
      <c r="L35" s="882">
        <f t="shared" si="31"/>
        <v>0</v>
      </c>
      <c r="M35" s="40">
        <f t="shared" si="32"/>
        <v>0</v>
      </c>
      <c r="N35" s="162">
        <v>0</v>
      </c>
      <c r="O35" s="84">
        <f t="shared" si="33"/>
        <v>0</v>
      </c>
      <c r="P35" s="162">
        <v>0</v>
      </c>
      <c r="Q35" s="84">
        <f t="shared" si="34"/>
        <v>0</v>
      </c>
      <c r="R35" s="162">
        <v>0</v>
      </c>
      <c r="S35" s="84">
        <f t="shared" si="35"/>
        <v>0</v>
      </c>
      <c r="T35" s="162">
        <v>0</v>
      </c>
      <c r="U35" s="84">
        <f t="shared" si="36"/>
        <v>0</v>
      </c>
      <c r="V35" s="162">
        <v>0</v>
      </c>
      <c r="W35" s="84">
        <f t="shared" si="37"/>
        <v>0</v>
      </c>
      <c r="X35" s="43">
        <f t="shared" si="38"/>
        <v>0</v>
      </c>
      <c r="Y35" s="706">
        <v>0</v>
      </c>
      <c r="Z35" s="707">
        <f t="shared" si="39"/>
        <v>0</v>
      </c>
      <c r="AA35" s="706">
        <v>0</v>
      </c>
      <c r="AB35" s="707">
        <f t="shared" si="40"/>
        <v>0</v>
      </c>
      <c r="AC35" s="706">
        <v>0</v>
      </c>
      <c r="AD35" s="707">
        <f t="shared" si="41"/>
        <v>0</v>
      </c>
      <c r="AE35" s="706">
        <v>0</v>
      </c>
      <c r="AF35" s="707">
        <f t="shared" si="42"/>
        <v>0</v>
      </c>
      <c r="AG35" s="706">
        <v>0</v>
      </c>
      <c r="AH35" s="707">
        <f t="shared" si="43"/>
        <v>0</v>
      </c>
      <c r="AI35" s="708">
        <f t="shared" si="44"/>
        <v>0</v>
      </c>
      <c r="AK35" s="26"/>
      <c r="AL35" s="808"/>
      <c r="AM35" s="26"/>
      <c r="AN35" s="808"/>
      <c r="AP35" s="755"/>
      <c r="AQ35" s="756"/>
      <c r="AR35" s="757">
        <f t="shared" si="15"/>
        <v>0</v>
      </c>
    </row>
    <row r="36" spans="1:44" ht="15" customHeight="1">
      <c r="C36" s="135">
        <v>1</v>
      </c>
      <c r="D36" s="52"/>
      <c r="E36" s="957" t="s">
        <v>63</v>
      </c>
      <c r="F36" s="955"/>
      <c r="G36" s="955"/>
      <c r="H36" s="955"/>
      <c r="I36" s="955"/>
      <c r="J36" s="955"/>
      <c r="K36" s="54">
        <v>0</v>
      </c>
      <c r="L36" s="882">
        <f t="shared" si="31"/>
        <v>0</v>
      </c>
      <c r="M36" s="40">
        <f t="shared" si="32"/>
        <v>0</v>
      </c>
      <c r="N36" s="162">
        <v>0</v>
      </c>
      <c r="O36" s="84">
        <f t="shared" si="33"/>
        <v>0</v>
      </c>
      <c r="P36" s="162">
        <v>0</v>
      </c>
      <c r="Q36" s="84">
        <f t="shared" si="34"/>
        <v>0</v>
      </c>
      <c r="R36" s="162">
        <v>0</v>
      </c>
      <c r="S36" s="84">
        <f t="shared" si="35"/>
        <v>0</v>
      </c>
      <c r="T36" s="162">
        <v>0</v>
      </c>
      <c r="U36" s="84">
        <f t="shared" si="36"/>
        <v>0</v>
      </c>
      <c r="V36" s="162">
        <v>0</v>
      </c>
      <c r="W36" s="84">
        <f t="shared" si="37"/>
        <v>0</v>
      </c>
      <c r="X36" s="43">
        <f t="shared" si="38"/>
        <v>0</v>
      </c>
      <c r="Y36" s="706">
        <v>0</v>
      </c>
      <c r="Z36" s="707">
        <f t="shared" si="39"/>
        <v>0</v>
      </c>
      <c r="AA36" s="706">
        <v>0</v>
      </c>
      <c r="AB36" s="707">
        <f t="shared" si="40"/>
        <v>0</v>
      </c>
      <c r="AC36" s="706">
        <v>0</v>
      </c>
      <c r="AD36" s="707">
        <f t="shared" si="41"/>
        <v>0</v>
      </c>
      <c r="AE36" s="706">
        <v>0</v>
      </c>
      <c r="AF36" s="707">
        <f t="shared" si="42"/>
        <v>0</v>
      </c>
      <c r="AG36" s="706">
        <v>0</v>
      </c>
      <c r="AH36" s="707">
        <f t="shared" si="43"/>
        <v>0</v>
      </c>
      <c r="AI36" s="708">
        <f t="shared" si="44"/>
        <v>0</v>
      </c>
      <c r="AK36" s="26"/>
      <c r="AL36" s="808"/>
      <c r="AM36" s="26"/>
      <c r="AN36" s="808"/>
      <c r="AP36" s="755"/>
      <c r="AQ36" s="756"/>
      <c r="AR36" s="757">
        <f t="shared" si="15"/>
        <v>0</v>
      </c>
    </row>
    <row r="37" spans="1:44" ht="15" customHeight="1">
      <c r="C37" s="135">
        <v>1</v>
      </c>
      <c r="D37" s="52"/>
      <c r="E37" s="957" t="s">
        <v>63</v>
      </c>
      <c r="F37" s="955"/>
      <c r="G37" s="955"/>
      <c r="H37" s="955"/>
      <c r="I37" s="955"/>
      <c r="J37" s="955"/>
      <c r="K37" s="54">
        <v>0</v>
      </c>
      <c r="L37" s="882">
        <f t="shared" si="31"/>
        <v>0</v>
      </c>
      <c r="M37" s="40">
        <f t="shared" si="32"/>
        <v>0</v>
      </c>
      <c r="N37" s="162">
        <v>0</v>
      </c>
      <c r="O37" s="84">
        <f t="shared" si="33"/>
        <v>0</v>
      </c>
      <c r="P37" s="162">
        <v>0</v>
      </c>
      <c r="Q37" s="84">
        <f t="shared" si="34"/>
        <v>0</v>
      </c>
      <c r="R37" s="162">
        <v>0</v>
      </c>
      <c r="S37" s="84">
        <f t="shared" si="35"/>
        <v>0</v>
      </c>
      <c r="T37" s="162">
        <v>0</v>
      </c>
      <c r="U37" s="84">
        <f t="shared" si="36"/>
        <v>0</v>
      </c>
      <c r="V37" s="162">
        <v>0</v>
      </c>
      <c r="W37" s="84">
        <f t="shared" si="37"/>
        <v>0</v>
      </c>
      <c r="X37" s="43">
        <f t="shared" si="38"/>
        <v>0</v>
      </c>
      <c r="Y37" s="706">
        <v>0</v>
      </c>
      <c r="Z37" s="707">
        <f t="shared" si="39"/>
        <v>0</v>
      </c>
      <c r="AA37" s="706">
        <v>0</v>
      </c>
      <c r="AB37" s="707">
        <f t="shared" si="40"/>
        <v>0</v>
      </c>
      <c r="AC37" s="706">
        <v>0</v>
      </c>
      <c r="AD37" s="707">
        <f t="shared" si="41"/>
        <v>0</v>
      </c>
      <c r="AE37" s="706">
        <v>0</v>
      </c>
      <c r="AF37" s="707">
        <f t="shared" si="42"/>
        <v>0</v>
      </c>
      <c r="AG37" s="706">
        <v>0</v>
      </c>
      <c r="AH37" s="707">
        <f t="shared" si="43"/>
        <v>0</v>
      </c>
      <c r="AI37" s="708">
        <f t="shared" si="44"/>
        <v>0</v>
      </c>
      <c r="AK37" s="26"/>
      <c r="AL37" s="808"/>
      <c r="AM37" s="26"/>
      <c r="AN37" s="808"/>
      <c r="AP37" s="755"/>
      <c r="AQ37" s="756"/>
      <c r="AR37" s="757">
        <f t="shared" si="15"/>
        <v>0</v>
      </c>
    </row>
    <row r="38" spans="1:44" ht="15" customHeight="1">
      <c r="C38" s="135">
        <v>1</v>
      </c>
      <c r="D38" s="52"/>
      <c r="E38" s="957" t="s">
        <v>63</v>
      </c>
      <c r="F38" s="955"/>
      <c r="G38" s="955"/>
      <c r="H38" s="955"/>
      <c r="I38" s="955"/>
      <c r="J38" s="955"/>
      <c r="K38" s="54">
        <v>0</v>
      </c>
      <c r="L38" s="882">
        <f t="shared" si="31"/>
        <v>0</v>
      </c>
      <c r="M38" s="40">
        <f t="shared" si="32"/>
        <v>0</v>
      </c>
      <c r="N38" s="162">
        <v>0</v>
      </c>
      <c r="O38" s="84">
        <f t="shared" si="33"/>
        <v>0</v>
      </c>
      <c r="P38" s="162">
        <v>0</v>
      </c>
      <c r="Q38" s="84">
        <f t="shared" si="34"/>
        <v>0</v>
      </c>
      <c r="R38" s="162">
        <v>0</v>
      </c>
      <c r="S38" s="84">
        <f t="shared" si="35"/>
        <v>0</v>
      </c>
      <c r="T38" s="162">
        <v>0</v>
      </c>
      <c r="U38" s="84">
        <f t="shared" si="36"/>
        <v>0</v>
      </c>
      <c r="V38" s="162">
        <v>0</v>
      </c>
      <c r="W38" s="84">
        <f t="shared" si="37"/>
        <v>0</v>
      </c>
      <c r="X38" s="43">
        <f t="shared" si="38"/>
        <v>0</v>
      </c>
      <c r="Y38" s="706">
        <v>0</v>
      </c>
      <c r="Z38" s="707">
        <f t="shared" si="39"/>
        <v>0</v>
      </c>
      <c r="AA38" s="706">
        <v>0</v>
      </c>
      <c r="AB38" s="707">
        <f t="shared" si="40"/>
        <v>0</v>
      </c>
      <c r="AC38" s="706">
        <v>0</v>
      </c>
      <c r="AD38" s="707">
        <f t="shared" si="41"/>
        <v>0</v>
      </c>
      <c r="AE38" s="706">
        <v>0</v>
      </c>
      <c r="AF38" s="707">
        <f t="shared" si="42"/>
        <v>0</v>
      </c>
      <c r="AG38" s="706">
        <v>0</v>
      </c>
      <c r="AH38" s="707">
        <f t="shared" si="43"/>
        <v>0</v>
      </c>
      <c r="AI38" s="708">
        <f t="shared" si="44"/>
        <v>0</v>
      </c>
      <c r="AK38" s="26"/>
      <c r="AL38" s="808"/>
      <c r="AM38" s="26"/>
      <c r="AN38" s="808"/>
      <c r="AP38" s="755"/>
      <c r="AQ38" s="756"/>
      <c r="AR38" s="757">
        <f t="shared" si="15"/>
        <v>0</v>
      </c>
    </row>
    <row r="39" spans="1:44" ht="15" customHeight="1">
      <c r="C39" s="135">
        <v>1</v>
      </c>
      <c r="D39" s="52"/>
      <c r="E39" s="957" t="s">
        <v>63</v>
      </c>
      <c r="F39" s="955"/>
      <c r="G39" s="955"/>
      <c r="H39" s="955"/>
      <c r="I39" s="955"/>
      <c r="J39" s="955"/>
      <c r="K39" s="54">
        <v>0</v>
      </c>
      <c r="L39" s="882">
        <f t="shared" si="31"/>
        <v>0</v>
      </c>
      <c r="M39" s="40">
        <f t="shared" si="32"/>
        <v>0</v>
      </c>
      <c r="N39" s="162">
        <v>0</v>
      </c>
      <c r="O39" s="84">
        <f t="shared" si="33"/>
        <v>0</v>
      </c>
      <c r="P39" s="162">
        <v>0</v>
      </c>
      <c r="Q39" s="84">
        <f t="shared" si="34"/>
        <v>0</v>
      </c>
      <c r="R39" s="162">
        <v>0</v>
      </c>
      <c r="S39" s="84">
        <f t="shared" si="35"/>
        <v>0</v>
      </c>
      <c r="T39" s="162">
        <v>0</v>
      </c>
      <c r="U39" s="84">
        <f t="shared" si="36"/>
        <v>0</v>
      </c>
      <c r="V39" s="162">
        <v>0</v>
      </c>
      <c r="W39" s="84">
        <f t="shared" si="37"/>
        <v>0</v>
      </c>
      <c r="X39" s="43">
        <f t="shared" si="38"/>
        <v>0</v>
      </c>
      <c r="Y39" s="706">
        <v>0</v>
      </c>
      <c r="Z39" s="707">
        <f t="shared" si="39"/>
        <v>0</v>
      </c>
      <c r="AA39" s="706">
        <v>0</v>
      </c>
      <c r="AB39" s="707">
        <f t="shared" si="40"/>
        <v>0</v>
      </c>
      <c r="AC39" s="706">
        <v>0</v>
      </c>
      <c r="AD39" s="707">
        <f t="shared" si="41"/>
        <v>0</v>
      </c>
      <c r="AE39" s="706">
        <v>0</v>
      </c>
      <c r="AF39" s="707">
        <f t="shared" si="42"/>
        <v>0</v>
      </c>
      <c r="AG39" s="706">
        <v>0</v>
      </c>
      <c r="AH39" s="707">
        <f t="shared" si="43"/>
        <v>0</v>
      </c>
      <c r="AI39" s="708">
        <f t="shared" si="44"/>
        <v>0</v>
      </c>
      <c r="AK39" s="26"/>
      <c r="AL39" s="808"/>
      <c r="AM39" s="26"/>
      <c r="AN39" s="808"/>
      <c r="AP39" s="755"/>
      <c r="AQ39" s="756"/>
      <c r="AR39" s="757">
        <f t="shared" si="15"/>
        <v>0</v>
      </c>
    </row>
    <row r="40" spans="1:44" ht="15" customHeight="1" thickBot="1">
      <c r="C40" s="56"/>
      <c r="D40" s="52"/>
      <c r="E40" s="948"/>
      <c r="F40" s="948"/>
      <c r="G40" s="948"/>
      <c r="H40" s="948"/>
      <c r="I40" s="1005"/>
      <c r="J40" s="979" t="s">
        <v>200</v>
      </c>
      <c r="K40" s="980"/>
      <c r="L40" s="980"/>
      <c r="M40" s="980"/>
      <c r="N40" s="730"/>
      <c r="O40" s="731">
        <f>ROUNDUP(SUM(O23:O39),0)</f>
        <v>0</v>
      </c>
      <c r="P40" s="732"/>
      <c r="Q40" s="731">
        <f>ROUNDUP(SUM(Q23:Q39),0)</f>
        <v>0</v>
      </c>
      <c r="R40" s="732"/>
      <c r="S40" s="731">
        <f>ROUNDUP(SUM(S23:S39),0)</f>
        <v>0</v>
      </c>
      <c r="T40" s="732"/>
      <c r="U40" s="731">
        <f>ROUNDUP(SUM(U23:U39),0)</f>
        <v>0</v>
      </c>
      <c r="V40" s="732"/>
      <c r="W40" s="731">
        <f>ROUNDUP(SUM(W23:W39),0)</f>
        <v>0</v>
      </c>
      <c r="X40" s="733">
        <f>ROUNDUP(SUM(X23:X39),0)</f>
        <v>0</v>
      </c>
      <c r="Y40" s="730"/>
      <c r="Z40" s="731">
        <f>ROUNDUP(SUM(Z23:Z39),0)</f>
        <v>0</v>
      </c>
      <c r="AA40" s="732"/>
      <c r="AB40" s="731">
        <f>ROUNDUP(SUM(AB23:AB39),0)</f>
        <v>0</v>
      </c>
      <c r="AC40" s="732"/>
      <c r="AD40" s="731">
        <f>ROUNDUP(SUM(AD23:AD39),0)</f>
        <v>0</v>
      </c>
      <c r="AE40" s="732"/>
      <c r="AF40" s="731">
        <f>ROUNDUP(SUM(AF23:AF39),0)</f>
        <v>0</v>
      </c>
      <c r="AG40" s="732"/>
      <c r="AH40" s="731">
        <f>ROUNDUP(SUM(AH23:AH39),0)</f>
        <v>0</v>
      </c>
      <c r="AI40" s="733">
        <f>ROUNDUP(SUM(AI23:AI39),0)</f>
        <v>0</v>
      </c>
      <c r="AK40" s="203">
        <f>O40+Q40+S40+U40+W40</f>
        <v>0</v>
      </c>
      <c r="AL40" s="809"/>
      <c r="AM40" s="203">
        <f>Z40+AB40+AD40+AF40+AH40</f>
        <v>0</v>
      </c>
      <c r="AN40" s="809"/>
      <c r="AP40" s="760"/>
      <c r="AQ40" s="761"/>
      <c r="AR40" s="762">
        <f t="shared" si="15"/>
        <v>0</v>
      </c>
    </row>
    <row r="41" spans="1:44" s="55" customFormat="1" ht="15" customHeight="1">
      <c r="A41" s="140"/>
      <c r="B41" s="140"/>
      <c r="C41" s="56"/>
      <c r="D41" s="52"/>
      <c r="E41" s="1022"/>
      <c r="F41" s="1022"/>
      <c r="G41" s="1022"/>
      <c r="H41" s="1022"/>
      <c r="I41" s="1022"/>
      <c r="J41" s="1022"/>
      <c r="K41" s="1022"/>
      <c r="L41" s="1022"/>
      <c r="M41" s="1023"/>
      <c r="N41" s="59"/>
      <c r="O41" s="61"/>
      <c r="P41" s="59"/>
      <c r="Q41" s="61"/>
      <c r="R41" s="59"/>
      <c r="S41" s="61"/>
      <c r="T41" s="60"/>
      <c r="U41" s="61"/>
      <c r="V41" s="59"/>
      <c r="W41" s="61"/>
      <c r="X41" s="62"/>
      <c r="Y41" s="59"/>
      <c r="Z41" s="61"/>
      <c r="AA41" s="59"/>
      <c r="AB41" s="61"/>
      <c r="AC41" s="59"/>
      <c r="AD41" s="61"/>
      <c r="AE41" s="60"/>
      <c r="AF41" s="61"/>
      <c r="AG41" s="59"/>
      <c r="AH41" s="61"/>
      <c r="AI41" s="62"/>
      <c r="AK41" s="26"/>
      <c r="AL41" s="808"/>
      <c r="AM41" s="26"/>
      <c r="AN41" s="808"/>
    </row>
    <row r="42" spans="1:44" s="12" customFormat="1" ht="15" customHeight="1">
      <c r="A42" s="25"/>
      <c r="B42" s="25"/>
      <c r="C42" s="696"/>
      <c r="D42" s="697"/>
      <c r="E42" s="697"/>
      <c r="F42" s="697"/>
      <c r="G42" s="697"/>
      <c r="H42" s="697"/>
      <c r="I42" s="697"/>
      <c r="J42" s="697"/>
      <c r="K42" s="697"/>
      <c r="L42" s="697"/>
      <c r="M42" s="698" t="s">
        <v>202</v>
      </c>
      <c r="N42" s="966">
        <f>ROUNDUP(SUM(O19,O40),0)</f>
        <v>0</v>
      </c>
      <c r="O42" s="967"/>
      <c r="P42" s="966">
        <f>ROUNDUP(SUM(Q19,Q40),0)</f>
        <v>0</v>
      </c>
      <c r="Q42" s="967"/>
      <c r="R42" s="966">
        <f>ROUNDUP(SUM(S19,S40),0)</f>
        <v>0</v>
      </c>
      <c r="S42" s="967"/>
      <c r="T42" s="966">
        <f>ROUNDUP(SUM(U19,U40),0)</f>
        <v>0</v>
      </c>
      <c r="U42" s="967"/>
      <c r="V42" s="966">
        <f>ROUNDUP(SUM(W19,W40),0)</f>
        <v>0</v>
      </c>
      <c r="W42" s="967"/>
      <c r="X42" s="699">
        <f>ROUNDUP(SUM(X19,X40),0)</f>
        <v>0</v>
      </c>
      <c r="Y42" s="966">
        <f>ROUNDUP(SUM(Z19,Z40),0)</f>
        <v>0</v>
      </c>
      <c r="Z42" s="967"/>
      <c r="AA42" s="966">
        <f>ROUNDUP(SUM(AB19,AB40),0)</f>
        <v>0</v>
      </c>
      <c r="AB42" s="967"/>
      <c r="AC42" s="966">
        <f>ROUNDUP(SUM(AD19,AD40),0)</f>
        <v>0</v>
      </c>
      <c r="AD42" s="967"/>
      <c r="AE42" s="966">
        <f>ROUNDUP(SUM(AF19,AF40),0)</f>
        <v>0</v>
      </c>
      <c r="AF42" s="967"/>
      <c r="AG42" s="966">
        <f>ROUNDUP(SUM(AH19,AH40),0)</f>
        <v>0</v>
      </c>
      <c r="AH42" s="967"/>
      <c r="AI42" s="699">
        <f>ROUNDUP(SUM(AI19,AI40),0)</f>
        <v>0</v>
      </c>
      <c r="AK42" s="138">
        <f>N42+P42+R42+T42+V42</f>
        <v>0</v>
      </c>
      <c r="AL42" s="810"/>
      <c r="AM42" s="138">
        <f>Y42+AA42+AC42+AE42+AG42</f>
        <v>0</v>
      </c>
      <c r="AN42" s="810"/>
    </row>
    <row r="43" spans="1:44" s="12" customFormat="1" ht="15" customHeight="1">
      <c r="A43" s="25">
        <v>1900</v>
      </c>
      <c r="B43" s="25"/>
      <c r="C43" s="29" t="s">
        <v>203</v>
      </c>
      <c r="D43" s="283"/>
      <c r="E43" s="949"/>
      <c r="F43" s="949"/>
      <c r="G43" s="949"/>
      <c r="H43" s="949"/>
      <c r="I43" s="949"/>
      <c r="J43" s="13"/>
      <c r="K43" s="13"/>
      <c r="M43" s="50"/>
      <c r="N43" s="28"/>
      <c r="O43" s="68"/>
      <c r="P43" s="28"/>
      <c r="Q43" s="68"/>
      <c r="R43" s="28"/>
      <c r="S43" s="68"/>
      <c r="T43" s="28"/>
      <c r="U43" s="68"/>
      <c r="V43" s="28"/>
      <c r="W43" s="68"/>
      <c r="X43" s="48"/>
      <c r="Y43" s="28"/>
      <c r="Z43" s="68"/>
      <c r="AA43" s="28"/>
      <c r="AB43" s="68"/>
      <c r="AC43" s="28"/>
      <c r="AD43" s="68"/>
      <c r="AE43" s="28"/>
      <c r="AF43" s="68"/>
      <c r="AG43" s="28"/>
      <c r="AH43" s="68"/>
      <c r="AI43" s="48"/>
      <c r="AK43" s="26"/>
      <c r="AL43" s="808"/>
      <c r="AM43" s="26"/>
      <c r="AN43" s="808"/>
    </row>
    <row r="44" spans="1:44" s="12" customFormat="1" ht="15" customHeight="1">
      <c r="A44" s="25"/>
      <c r="B44" s="25"/>
      <c r="C44" s="29" t="s">
        <v>758</v>
      </c>
      <c r="D44" s="212">
        <f t="shared" ref="D44:E49" si="45">D13</f>
        <v>0</v>
      </c>
      <c r="E44" s="1043" t="str">
        <f t="shared" si="45"/>
        <v>Select E-Class</v>
      </c>
      <c r="F44" s="1055"/>
      <c r="G44" s="1055"/>
      <c r="H44" s="1055"/>
      <c r="I44" s="1055"/>
      <c r="J44" s="1055"/>
      <c r="K44" s="136"/>
      <c r="L44" s="883">
        <f t="shared" ref="L44:L49" si="46">VLOOKUP(E44,Leave_Benefits,3,0)</f>
        <v>0</v>
      </c>
      <c r="M44" s="14"/>
      <c r="N44" s="70"/>
      <c r="O44" s="84">
        <f t="shared" ref="O44:O49" si="47">O13*$L44</f>
        <v>0</v>
      </c>
      <c r="P44" s="70"/>
      <c r="Q44" s="84">
        <f t="shared" ref="Q44:Q49" si="48">Q13*$L44</f>
        <v>0</v>
      </c>
      <c r="R44" s="70"/>
      <c r="S44" s="84">
        <f t="shared" ref="S44:S49" si="49">S13*$L44</f>
        <v>0</v>
      </c>
      <c r="T44" s="70"/>
      <c r="U44" s="84">
        <f t="shared" ref="U44:U49" si="50">U13*$L44</f>
        <v>0</v>
      </c>
      <c r="V44" s="70"/>
      <c r="W44" s="84">
        <f t="shared" ref="W44:W49" si="51">W13*$L44</f>
        <v>0</v>
      </c>
      <c r="X44" s="43">
        <f t="shared" ref="X44:X49" si="52">SUM(O44+Q44+S44+U44+W44)</f>
        <v>0</v>
      </c>
      <c r="Y44" s="709"/>
      <c r="Z44" s="707">
        <f t="shared" ref="Z44:Z49" si="53">Z13*$L44</f>
        <v>0</v>
      </c>
      <c r="AA44" s="709"/>
      <c r="AB44" s="707">
        <f t="shared" ref="AB44:AB49" si="54">AB13*$L44</f>
        <v>0</v>
      </c>
      <c r="AC44" s="709"/>
      <c r="AD44" s="707">
        <f t="shared" ref="AD44:AD49" si="55">AD13*$L44</f>
        <v>0</v>
      </c>
      <c r="AE44" s="709"/>
      <c r="AF44" s="707">
        <f t="shared" ref="AF44:AF49" si="56">AF13*$L44</f>
        <v>0</v>
      </c>
      <c r="AG44" s="709"/>
      <c r="AH44" s="707">
        <f t="shared" ref="AH44:AH49" si="57">AH13*$L44</f>
        <v>0</v>
      </c>
      <c r="AI44" s="708">
        <f t="shared" ref="AI44:AI49" si="58">SUM(Z44+AB44+AD44+AF44+AH44)</f>
        <v>0</v>
      </c>
      <c r="AK44" s="26"/>
      <c r="AL44" s="808"/>
      <c r="AM44" s="26"/>
      <c r="AN44" s="808"/>
    </row>
    <row r="45" spans="1:44" s="12" customFormat="1" ht="15" customHeight="1">
      <c r="A45" s="25"/>
      <c r="B45" s="25"/>
      <c r="C45" s="29"/>
      <c r="D45" s="212">
        <f t="shared" si="45"/>
        <v>0</v>
      </c>
      <c r="E45" s="1043" t="str">
        <f t="shared" si="45"/>
        <v>Select E-Class</v>
      </c>
      <c r="F45" s="1055"/>
      <c r="G45" s="1055"/>
      <c r="H45" s="1055"/>
      <c r="I45" s="1055"/>
      <c r="J45" s="1055"/>
      <c r="K45" s="136"/>
      <c r="L45" s="883">
        <f t="shared" si="46"/>
        <v>0</v>
      </c>
      <c r="M45" s="14"/>
      <c r="N45" s="70"/>
      <c r="O45" s="84">
        <f t="shared" si="47"/>
        <v>0</v>
      </c>
      <c r="P45" s="70"/>
      <c r="Q45" s="84">
        <f t="shared" si="48"/>
        <v>0</v>
      </c>
      <c r="R45" s="70"/>
      <c r="S45" s="84">
        <f t="shared" si="49"/>
        <v>0</v>
      </c>
      <c r="T45" s="70"/>
      <c r="U45" s="84">
        <f t="shared" si="50"/>
        <v>0</v>
      </c>
      <c r="V45" s="70"/>
      <c r="W45" s="84">
        <f t="shared" si="51"/>
        <v>0</v>
      </c>
      <c r="X45" s="43">
        <f t="shared" si="52"/>
        <v>0</v>
      </c>
      <c r="Y45" s="709"/>
      <c r="Z45" s="707">
        <f t="shared" si="53"/>
        <v>0</v>
      </c>
      <c r="AA45" s="709"/>
      <c r="AB45" s="707">
        <f t="shared" si="54"/>
        <v>0</v>
      </c>
      <c r="AC45" s="709"/>
      <c r="AD45" s="707">
        <f t="shared" si="55"/>
        <v>0</v>
      </c>
      <c r="AE45" s="709"/>
      <c r="AF45" s="707">
        <f t="shared" si="56"/>
        <v>0</v>
      </c>
      <c r="AG45" s="709"/>
      <c r="AH45" s="707">
        <f t="shared" si="57"/>
        <v>0</v>
      </c>
      <c r="AI45" s="708">
        <f t="shared" si="58"/>
        <v>0</v>
      </c>
      <c r="AK45" s="26"/>
      <c r="AL45" s="808"/>
      <c r="AM45" s="26"/>
      <c r="AN45" s="808"/>
    </row>
    <row r="46" spans="1:44" s="12" customFormat="1" ht="15" customHeight="1">
      <c r="A46" s="25"/>
      <c r="B46" s="25"/>
      <c r="C46" s="29"/>
      <c r="D46" s="212">
        <f t="shared" si="45"/>
        <v>0</v>
      </c>
      <c r="E46" s="1043" t="str">
        <f t="shared" si="45"/>
        <v>Select E-Class</v>
      </c>
      <c r="F46" s="1055"/>
      <c r="G46" s="1055"/>
      <c r="H46" s="1055"/>
      <c r="I46" s="1055"/>
      <c r="J46" s="1055"/>
      <c r="K46" s="136"/>
      <c r="L46" s="883">
        <f t="shared" si="46"/>
        <v>0</v>
      </c>
      <c r="M46" s="14"/>
      <c r="N46" s="70"/>
      <c r="O46" s="84">
        <f t="shared" si="47"/>
        <v>0</v>
      </c>
      <c r="P46" s="70"/>
      <c r="Q46" s="84">
        <f t="shared" si="48"/>
        <v>0</v>
      </c>
      <c r="R46" s="70"/>
      <c r="S46" s="84">
        <f t="shared" si="49"/>
        <v>0</v>
      </c>
      <c r="T46" s="70"/>
      <c r="U46" s="84">
        <f t="shared" si="50"/>
        <v>0</v>
      </c>
      <c r="V46" s="70"/>
      <c r="W46" s="84">
        <f t="shared" si="51"/>
        <v>0</v>
      </c>
      <c r="X46" s="43">
        <f t="shared" si="52"/>
        <v>0</v>
      </c>
      <c r="Y46" s="709"/>
      <c r="Z46" s="707">
        <f t="shared" si="53"/>
        <v>0</v>
      </c>
      <c r="AA46" s="709"/>
      <c r="AB46" s="707">
        <f t="shared" si="54"/>
        <v>0</v>
      </c>
      <c r="AC46" s="709"/>
      <c r="AD46" s="707">
        <f t="shared" si="55"/>
        <v>0</v>
      </c>
      <c r="AE46" s="709"/>
      <c r="AF46" s="707">
        <f t="shared" si="56"/>
        <v>0</v>
      </c>
      <c r="AG46" s="709"/>
      <c r="AH46" s="707">
        <f t="shared" si="57"/>
        <v>0</v>
      </c>
      <c r="AI46" s="708">
        <f t="shared" si="58"/>
        <v>0</v>
      </c>
      <c r="AK46" s="26"/>
      <c r="AL46" s="808"/>
      <c r="AM46" s="26"/>
      <c r="AN46" s="808"/>
    </row>
    <row r="47" spans="1:44" s="12" customFormat="1" ht="15" customHeight="1">
      <c r="A47" s="25"/>
      <c r="B47" s="25"/>
      <c r="C47" s="29"/>
      <c r="D47" s="212">
        <f t="shared" si="45"/>
        <v>0</v>
      </c>
      <c r="E47" s="1043" t="str">
        <f t="shared" si="45"/>
        <v>Select E-Class</v>
      </c>
      <c r="F47" s="1055"/>
      <c r="G47" s="1055"/>
      <c r="H47" s="1055"/>
      <c r="I47" s="1055"/>
      <c r="J47" s="1055"/>
      <c r="K47" s="136"/>
      <c r="L47" s="883">
        <f t="shared" si="46"/>
        <v>0</v>
      </c>
      <c r="M47" s="14"/>
      <c r="N47" s="70"/>
      <c r="O47" s="84">
        <f t="shared" si="47"/>
        <v>0</v>
      </c>
      <c r="P47" s="70"/>
      <c r="Q47" s="84">
        <f t="shared" si="48"/>
        <v>0</v>
      </c>
      <c r="R47" s="70"/>
      <c r="S47" s="84">
        <f t="shared" si="49"/>
        <v>0</v>
      </c>
      <c r="T47" s="70"/>
      <c r="U47" s="84">
        <f t="shared" si="50"/>
        <v>0</v>
      </c>
      <c r="V47" s="70"/>
      <c r="W47" s="84">
        <f t="shared" si="51"/>
        <v>0</v>
      </c>
      <c r="X47" s="43">
        <f t="shared" si="52"/>
        <v>0</v>
      </c>
      <c r="Y47" s="709"/>
      <c r="Z47" s="707">
        <f t="shared" si="53"/>
        <v>0</v>
      </c>
      <c r="AA47" s="709"/>
      <c r="AB47" s="707">
        <f t="shared" si="54"/>
        <v>0</v>
      </c>
      <c r="AC47" s="709"/>
      <c r="AD47" s="707">
        <f t="shared" si="55"/>
        <v>0</v>
      </c>
      <c r="AE47" s="709"/>
      <c r="AF47" s="707">
        <f t="shared" si="56"/>
        <v>0</v>
      </c>
      <c r="AG47" s="709"/>
      <c r="AH47" s="707">
        <f t="shared" si="57"/>
        <v>0</v>
      </c>
      <c r="AI47" s="708">
        <f t="shared" si="58"/>
        <v>0</v>
      </c>
      <c r="AK47" s="26"/>
      <c r="AL47" s="808"/>
      <c r="AM47" s="26"/>
      <c r="AN47" s="808"/>
    </row>
    <row r="48" spans="1:44" s="12" customFormat="1" ht="15" customHeight="1">
      <c r="A48" s="25"/>
      <c r="B48" s="25"/>
      <c r="C48" s="29"/>
      <c r="D48" s="212">
        <f t="shared" si="45"/>
        <v>0</v>
      </c>
      <c r="E48" s="1043" t="str">
        <f t="shared" si="45"/>
        <v>Select E-Class</v>
      </c>
      <c r="F48" s="1055"/>
      <c r="G48" s="1055"/>
      <c r="H48" s="1055"/>
      <c r="I48" s="1055"/>
      <c r="J48" s="1055"/>
      <c r="K48" s="136"/>
      <c r="L48" s="883">
        <f t="shared" si="46"/>
        <v>0</v>
      </c>
      <c r="M48" s="14"/>
      <c r="N48" s="70"/>
      <c r="O48" s="84">
        <f t="shared" si="47"/>
        <v>0</v>
      </c>
      <c r="P48" s="70"/>
      <c r="Q48" s="84">
        <f t="shared" si="48"/>
        <v>0</v>
      </c>
      <c r="R48" s="70"/>
      <c r="S48" s="84">
        <f t="shared" si="49"/>
        <v>0</v>
      </c>
      <c r="T48" s="70"/>
      <c r="U48" s="84">
        <f t="shared" si="50"/>
        <v>0</v>
      </c>
      <c r="V48" s="70"/>
      <c r="W48" s="84">
        <f t="shared" si="51"/>
        <v>0</v>
      </c>
      <c r="X48" s="43">
        <f t="shared" si="52"/>
        <v>0</v>
      </c>
      <c r="Y48" s="709"/>
      <c r="Z48" s="707">
        <f t="shared" si="53"/>
        <v>0</v>
      </c>
      <c r="AA48" s="709"/>
      <c r="AB48" s="707">
        <f t="shared" si="54"/>
        <v>0</v>
      </c>
      <c r="AC48" s="709"/>
      <c r="AD48" s="707">
        <f t="shared" si="55"/>
        <v>0</v>
      </c>
      <c r="AE48" s="709"/>
      <c r="AF48" s="707">
        <f t="shared" si="56"/>
        <v>0</v>
      </c>
      <c r="AG48" s="709"/>
      <c r="AH48" s="707">
        <f t="shared" si="57"/>
        <v>0</v>
      </c>
      <c r="AI48" s="708">
        <f t="shared" si="58"/>
        <v>0</v>
      </c>
      <c r="AK48" s="26"/>
      <c r="AL48" s="808"/>
      <c r="AM48" s="26"/>
      <c r="AN48" s="808"/>
    </row>
    <row r="49" spans="1:40" s="12" customFormat="1" ht="15" customHeight="1">
      <c r="A49" s="25"/>
      <c r="B49" s="25"/>
      <c r="C49" s="29"/>
      <c r="D49" s="212">
        <f t="shared" si="45"/>
        <v>0</v>
      </c>
      <c r="E49" s="1043" t="str">
        <f t="shared" si="45"/>
        <v>Select E-Class</v>
      </c>
      <c r="F49" s="1055"/>
      <c r="G49" s="1055"/>
      <c r="H49" s="1055"/>
      <c r="I49" s="1055"/>
      <c r="J49" s="1055"/>
      <c r="K49" s="136"/>
      <c r="L49" s="883">
        <f t="shared" si="46"/>
        <v>0</v>
      </c>
      <c r="M49" s="45"/>
      <c r="N49" s="70"/>
      <c r="O49" s="84">
        <f t="shared" si="47"/>
        <v>0</v>
      </c>
      <c r="P49" s="70"/>
      <c r="Q49" s="84">
        <f t="shared" si="48"/>
        <v>0</v>
      </c>
      <c r="R49" s="70"/>
      <c r="S49" s="84">
        <f t="shared" si="49"/>
        <v>0</v>
      </c>
      <c r="T49" s="70"/>
      <c r="U49" s="84">
        <f t="shared" si="50"/>
        <v>0</v>
      </c>
      <c r="V49" s="70"/>
      <c r="W49" s="84">
        <f t="shared" si="51"/>
        <v>0</v>
      </c>
      <c r="X49" s="43">
        <f t="shared" si="52"/>
        <v>0</v>
      </c>
      <c r="Y49" s="709"/>
      <c r="Z49" s="707">
        <f t="shared" si="53"/>
        <v>0</v>
      </c>
      <c r="AA49" s="709"/>
      <c r="AB49" s="707">
        <f t="shared" si="54"/>
        <v>0</v>
      </c>
      <c r="AC49" s="709"/>
      <c r="AD49" s="707">
        <f t="shared" si="55"/>
        <v>0</v>
      </c>
      <c r="AE49" s="709"/>
      <c r="AF49" s="707">
        <f t="shared" si="56"/>
        <v>0</v>
      </c>
      <c r="AG49" s="709"/>
      <c r="AH49" s="707">
        <f t="shared" si="57"/>
        <v>0</v>
      </c>
      <c r="AI49" s="708">
        <f t="shared" si="58"/>
        <v>0</v>
      </c>
      <c r="AK49" s="26"/>
      <c r="AL49" s="808"/>
      <c r="AM49" s="26"/>
      <c r="AN49" s="808"/>
    </row>
    <row r="50" spans="1:40" s="12" customFormat="1" ht="15" customHeight="1">
      <c r="A50" s="25"/>
      <c r="B50" s="25"/>
      <c r="C50" s="29"/>
      <c r="D50" s="212"/>
      <c r="E50" s="1043"/>
      <c r="F50" s="1044"/>
      <c r="G50" s="1044"/>
      <c r="H50" s="1044"/>
      <c r="I50" s="1045"/>
      <c r="J50" s="1052" t="s">
        <v>199</v>
      </c>
      <c r="K50" s="1053"/>
      <c r="L50" s="1053"/>
      <c r="M50" s="1054"/>
      <c r="N50" s="734"/>
      <c r="O50" s="731">
        <f>SUM(O44:O49)</f>
        <v>0</v>
      </c>
      <c r="P50" s="734"/>
      <c r="Q50" s="731">
        <f>SUM(Q44:Q49)</f>
        <v>0</v>
      </c>
      <c r="R50" s="734"/>
      <c r="S50" s="731">
        <f>SUM(S44:S49)</f>
        <v>0</v>
      </c>
      <c r="T50" s="734"/>
      <c r="U50" s="731">
        <f>SUM(U44:U49)</f>
        <v>0</v>
      </c>
      <c r="V50" s="734"/>
      <c r="W50" s="731">
        <f>SUM(W44:W49)</f>
        <v>0</v>
      </c>
      <c r="X50" s="286">
        <f>SUM(X44:X49)</f>
        <v>0</v>
      </c>
      <c r="Y50" s="734"/>
      <c r="Z50" s="731">
        <f>SUM(Z44:Z49)</f>
        <v>0</v>
      </c>
      <c r="AA50" s="734"/>
      <c r="AB50" s="731">
        <f>SUM(AB44:AB49)</f>
        <v>0</v>
      </c>
      <c r="AC50" s="734"/>
      <c r="AD50" s="731">
        <f>SUM(AD44:AD49)</f>
        <v>0</v>
      </c>
      <c r="AE50" s="734"/>
      <c r="AF50" s="731">
        <f>SUM(AF44:AF49)</f>
        <v>0</v>
      </c>
      <c r="AG50" s="734"/>
      <c r="AH50" s="731">
        <f>SUM(AH44:AH49)</f>
        <v>0</v>
      </c>
      <c r="AI50" s="286">
        <f>SUM(AI44:AI49)</f>
        <v>0</v>
      </c>
      <c r="AK50" s="202">
        <f>O50+Q50+S50+U50+W50</f>
        <v>0</v>
      </c>
      <c r="AL50" s="811"/>
      <c r="AM50" s="202">
        <f>Z50+AB50+AD50+AF50+AH50</f>
        <v>0</v>
      </c>
      <c r="AN50" s="811"/>
    </row>
    <row r="51" spans="1:40" s="12" customFormat="1" ht="15" customHeight="1">
      <c r="A51" s="25"/>
      <c r="B51" s="25"/>
      <c r="C51" s="29" t="s">
        <v>759</v>
      </c>
      <c r="D51" s="40"/>
      <c r="E51" s="949"/>
      <c r="F51" s="949"/>
      <c r="G51" s="949"/>
      <c r="H51" s="949"/>
      <c r="I51" s="949"/>
      <c r="J51" s="948"/>
      <c r="K51" s="136"/>
      <c r="L51" s="197"/>
      <c r="M51" s="14"/>
      <c r="N51" s="206"/>
      <c r="O51" s="207"/>
      <c r="P51" s="206"/>
      <c r="Q51" s="207"/>
      <c r="R51" s="206"/>
      <c r="S51" s="207"/>
      <c r="T51" s="206"/>
      <c r="U51" s="207"/>
      <c r="V51" s="206"/>
      <c r="W51" s="207"/>
      <c r="X51" s="208"/>
      <c r="Y51" s="206"/>
      <c r="Z51" s="207"/>
      <c r="AA51" s="206"/>
      <c r="AB51" s="207"/>
      <c r="AC51" s="206"/>
      <c r="AD51" s="207"/>
      <c r="AE51" s="206"/>
      <c r="AF51" s="207"/>
      <c r="AG51" s="206"/>
      <c r="AH51" s="207"/>
      <c r="AI51" s="208"/>
      <c r="AK51" s="26"/>
      <c r="AL51" s="808"/>
      <c r="AM51" s="26"/>
      <c r="AN51" s="808"/>
    </row>
    <row r="52" spans="1:40" s="12" customFormat="1" ht="15" customHeight="1">
      <c r="A52" s="25"/>
      <c r="B52" s="25"/>
      <c r="C52" s="29"/>
      <c r="D52" s="213">
        <f t="shared" ref="D52:E59" si="59">D23</f>
        <v>0</v>
      </c>
      <c r="E52" s="1079" t="str">
        <f t="shared" si="59"/>
        <v>Select E-Class</v>
      </c>
      <c r="F52" s="1079"/>
      <c r="G52" s="1079"/>
      <c r="H52" s="1079"/>
      <c r="I52" s="1079"/>
      <c r="J52" s="1085"/>
      <c r="K52" s="136"/>
      <c r="L52" s="883">
        <f t="shared" ref="L52:L59" si="60">VLOOKUP(E52,Leave_Benefits,3,0)</f>
        <v>0</v>
      </c>
      <c r="M52" s="14"/>
      <c r="N52" s="70"/>
      <c r="O52" s="84">
        <f t="shared" ref="O52:O59" si="61">O23*$L52</f>
        <v>0</v>
      </c>
      <c r="P52" s="70"/>
      <c r="Q52" s="84">
        <f t="shared" ref="Q52:Q59" si="62">Q23*$L52</f>
        <v>0</v>
      </c>
      <c r="R52" s="70"/>
      <c r="S52" s="84">
        <f t="shared" ref="S52:S59" si="63">S23*$L52</f>
        <v>0</v>
      </c>
      <c r="T52" s="70"/>
      <c r="U52" s="84">
        <f t="shared" ref="U52:U59" si="64">U23*$L52</f>
        <v>0</v>
      </c>
      <c r="V52" s="70"/>
      <c r="W52" s="84">
        <f t="shared" ref="W52:W59" si="65">W23*$L52</f>
        <v>0</v>
      </c>
      <c r="X52" s="43">
        <f t="shared" ref="X52:X59" si="66">SUM(O52+Q52+S52+U52+W52)</f>
        <v>0</v>
      </c>
      <c r="Y52" s="709"/>
      <c r="Z52" s="707">
        <f t="shared" ref="Z52:Z59" si="67">Z23*$L52</f>
        <v>0</v>
      </c>
      <c r="AA52" s="709"/>
      <c r="AB52" s="707">
        <f t="shared" ref="AB52:AB59" si="68">AB23*$L52</f>
        <v>0</v>
      </c>
      <c r="AC52" s="709"/>
      <c r="AD52" s="707">
        <f t="shared" ref="AD52:AD59" si="69">AD23*$L52</f>
        <v>0</v>
      </c>
      <c r="AE52" s="709"/>
      <c r="AF52" s="707">
        <f t="shared" ref="AF52:AF59" si="70">AF23*$L52</f>
        <v>0</v>
      </c>
      <c r="AG52" s="709"/>
      <c r="AH52" s="707">
        <f t="shared" ref="AH52:AH59" si="71">AH23*$L52</f>
        <v>0</v>
      </c>
      <c r="AI52" s="708">
        <f t="shared" ref="AI52:AI59" si="72">SUM(Z52+AB52+AD52+AF52+AH52)</f>
        <v>0</v>
      </c>
      <c r="AK52" s="26"/>
      <c r="AL52" s="808"/>
      <c r="AM52" s="26"/>
      <c r="AN52" s="808"/>
    </row>
    <row r="53" spans="1:40" s="12" customFormat="1" ht="15" customHeight="1">
      <c r="A53" s="25"/>
      <c r="B53" s="25"/>
      <c r="C53" s="29"/>
      <c r="D53" s="213">
        <f t="shared" si="59"/>
        <v>0</v>
      </c>
      <c r="E53" s="1048" t="str">
        <f t="shared" si="59"/>
        <v>Select E-Class</v>
      </c>
      <c r="F53" s="1048"/>
      <c r="G53" s="1048"/>
      <c r="H53" s="1048"/>
      <c r="I53" s="1048"/>
      <c r="J53" s="1085"/>
      <c r="K53" s="136"/>
      <c r="L53" s="883">
        <f t="shared" si="60"/>
        <v>0</v>
      </c>
      <c r="M53" s="14"/>
      <c r="N53" s="70"/>
      <c r="O53" s="84">
        <f t="shared" si="61"/>
        <v>0</v>
      </c>
      <c r="P53" s="70"/>
      <c r="Q53" s="84">
        <f t="shared" si="62"/>
        <v>0</v>
      </c>
      <c r="R53" s="70"/>
      <c r="S53" s="84">
        <f t="shared" si="63"/>
        <v>0</v>
      </c>
      <c r="T53" s="70"/>
      <c r="U53" s="84">
        <f t="shared" si="64"/>
        <v>0</v>
      </c>
      <c r="V53" s="70"/>
      <c r="W53" s="84">
        <f t="shared" si="65"/>
        <v>0</v>
      </c>
      <c r="X53" s="43">
        <f t="shared" si="66"/>
        <v>0</v>
      </c>
      <c r="Y53" s="709"/>
      <c r="Z53" s="707">
        <f t="shared" si="67"/>
        <v>0</v>
      </c>
      <c r="AA53" s="709"/>
      <c r="AB53" s="707">
        <f t="shared" si="68"/>
        <v>0</v>
      </c>
      <c r="AC53" s="709"/>
      <c r="AD53" s="707">
        <f t="shared" si="69"/>
        <v>0</v>
      </c>
      <c r="AE53" s="709"/>
      <c r="AF53" s="707">
        <f t="shared" si="70"/>
        <v>0</v>
      </c>
      <c r="AG53" s="709"/>
      <c r="AH53" s="707">
        <f t="shared" si="71"/>
        <v>0</v>
      </c>
      <c r="AI53" s="708">
        <f t="shared" si="72"/>
        <v>0</v>
      </c>
      <c r="AK53" s="26"/>
      <c r="AL53" s="808"/>
      <c r="AM53" s="26"/>
      <c r="AN53" s="808"/>
    </row>
    <row r="54" spans="1:40" s="12" customFormat="1" ht="15" customHeight="1">
      <c r="A54" s="25"/>
      <c r="B54" s="25"/>
      <c r="C54" s="29"/>
      <c r="D54" s="213">
        <f t="shared" si="59"/>
        <v>0</v>
      </c>
      <c r="E54" s="1048" t="str">
        <f t="shared" si="59"/>
        <v>Select E-Class</v>
      </c>
      <c r="F54" s="1085"/>
      <c r="G54" s="1085"/>
      <c r="H54" s="1085"/>
      <c r="I54" s="1085"/>
      <c r="J54" s="1085"/>
      <c r="K54" s="136"/>
      <c r="L54" s="883">
        <f t="shared" si="60"/>
        <v>0</v>
      </c>
      <c r="M54" s="14"/>
      <c r="N54" s="70"/>
      <c r="O54" s="84">
        <f t="shared" si="61"/>
        <v>0</v>
      </c>
      <c r="P54" s="70"/>
      <c r="Q54" s="84">
        <f t="shared" si="62"/>
        <v>0</v>
      </c>
      <c r="R54" s="70"/>
      <c r="S54" s="84">
        <f t="shared" si="63"/>
        <v>0</v>
      </c>
      <c r="T54" s="70"/>
      <c r="U54" s="84">
        <f t="shared" si="64"/>
        <v>0</v>
      </c>
      <c r="V54" s="70"/>
      <c r="W54" s="84">
        <f t="shared" si="65"/>
        <v>0</v>
      </c>
      <c r="X54" s="43">
        <f t="shared" si="66"/>
        <v>0</v>
      </c>
      <c r="Y54" s="709"/>
      <c r="Z54" s="707">
        <f t="shared" si="67"/>
        <v>0</v>
      </c>
      <c r="AA54" s="709"/>
      <c r="AB54" s="707">
        <f t="shared" si="68"/>
        <v>0</v>
      </c>
      <c r="AC54" s="709"/>
      <c r="AD54" s="707">
        <f t="shared" si="69"/>
        <v>0</v>
      </c>
      <c r="AE54" s="709"/>
      <c r="AF54" s="707">
        <f t="shared" si="70"/>
        <v>0</v>
      </c>
      <c r="AG54" s="709"/>
      <c r="AH54" s="707">
        <f t="shared" si="71"/>
        <v>0</v>
      </c>
      <c r="AI54" s="708">
        <f t="shared" si="72"/>
        <v>0</v>
      </c>
      <c r="AK54" s="26"/>
      <c r="AL54" s="808"/>
      <c r="AM54" s="26"/>
      <c r="AN54" s="808"/>
    </row>
    <row r="55" spans="1:40" s="12" customFormat="1" ht="15" customHeight="1">
      <c r="A55" s="25"/>
      <c r="B55" s="25"/>
      <c r="C55" s="29"/>
      <c r="D55" s="213">
        <f t="shared" si="59"/>
        <v>0</v>
      </c>
      <c r="E55" s="1048" t="str">
        <f t="shared" si="59"/>
        <v>Select E-Class</v>
      </c>
      <c r="F55" s="1085"/>
      <c r="G55" s="1085"/>
      <c r="H55" s="1085"/>
      <c r="I55" s="1085"/>
      <c r="J55" s="1085"/>
      <c r="K55" s="136"/>
      <c r="L55" s="883">
        <f t="shared" si="60"/>
        <v>0</v>
      </c>
      <c r="M55" s="14"/>
      <c r="N55" s="70"/>
      <c r="O55" s="84">
        <f t="shared" si="61"/>
        <v>0</v>
      </c>
      <c r="P55" s="70"/>
      <c r="Q55" s="84">
        <f t="shared" si="62"/>
        <v>0</v>
      </c>
      <c r="R55" s="211"/>
      <c r="S55" s="84">
        <f t="shared" si="63"/>
        <v>0</v>
      </c>
      <c r="T55" s="70"/>
      <c r="U55" s="84">
        <f t="shared" si="64"/>
        <v>0</v>
      </c>
      <c r="V55" s="70"/>
      <c r="W55" s="84">
        <f t="shared" si="65"/>
        <v>0</v>
      </c>
      <c r="X55" s="43">
        <f t="shared" si="66"/>
        <v>0</v>
      </c>
      <c r="Y55" s="709"/>
      <c r="Z55" s="707">
        <f t="shared" si="67"/>
        <v>0</v>
      </c>
      <c r="AA55" s="709"/>
      <c r="AB55" s="707">
        <f t="shared" si="68"/>
        <v>0</v>
      </c>
      <c r="AC55" s="710"/>
      <c r="AD55" s="707">
        <f t="shared" si="69"/>
        <v>0</v>
      </c>
      <c r="AE55" s="709"/>
      <c r="AF55" s="707">
        <f t="shared" si="70"/>
        <v>0</v>
      </c>
      <c r="AG55" s="709"/>
      <c r="AH55" s="707">
        <f t="shared" si="71"/>
        <v>0</v>
      </c>
      <c r="AI55" s="708">
        <f t="shared" si="72"/>
        <v>0</v>
      </c>
      <c r="AK55" s="26"/>
      <c r="AL55" s="808"/>
      <c r="AM55" s="26"/>
      <c r="AN55" s="808"/>
    </row>
    <row r="56" spans="1:40" s="12" customFormat="1" ht="15" customHeight="1">
      <c r="A56" s="25"/>
      <c r="B56" s="25"/>
      <c r="C56" s="29"/>
      <c r="D56" s="213">
        <f t="shared" si="59"/>
        <v>0</v>
      </c>
      <c r="E56" s="1048" t="str">
        <f t="shared" si="59"/>
        <v>Select E-Class</v>
      </c>
      <c r="F56" s="1085"/>
      <c r="G56" s="1085"/>
      <c r="H56" s="1085"/>
      <c r="I56" s="1085"/>
      <c r="J56" s="1085"/>
      <c r="K56" s="136"/>
      <c r="L56" s="883">
        <f t="shared" si="60"/>
        <v>0</v>
      </c>
      <c r="M56" s="14"/>
      <c r="N56" s="70"/>
      <c r="O56" s="84">
        <f t="shared" si="61"/>
        <v>0</v>
      </c>
      <c r="P56" s="70"/>
      <c r="Q56" s="84">
        <f t="shared" si="62"/>
        <v>0</v>
      </c>
      <c r="R56" s="70"/>
      <c r="S56" s="84">
        <f t="shared" si="63"/>
        <v>0</v>
      </c>
      <c r="T56" s="70"/>
      <c r="U56" s="84">
        <f t="shared" si="64"/>
        <v>0</v>
      </c>
      <c r="V56" s="70"/>
      <c r="W56" s="84">
        <f t="shared" si="65"/>
        <v>0</v>
      </c>
      <c r="X56" s="43">
        <f t="shared" si="66"/>
        <v>0</v>
      </c>
      <c r="Y56" s="709"/>
      <c r="Z56" s="707">
        <f t="shared" si="67"/>
        <v>0</v>
      </c>
      <c r="AA56" s="709"/>
      <c r="AB56" s="707">
        <f t="shared" si="68"/>
        <v>0</v>
      </c>
      <c r="AC56" s="709"/>
      <c r="AD56" s="707">
        <f t="shared" si="69"/>
        <v>0</v>
      </c>
      <c r="AE56" s="709"/>
      <c r="AF56" s="707">
        <f t="shared" si="70"/>
        <v>0</v>
      </c>
      <c r="AG56" s="709"/>
      <c r="AH56" s="707">
        <f t="shared" si="71"/>
        <v>0</v>
      </c>
      <c r="AI56" s="708">
        <f t="shared" si="72"/>
        <v>0</v>
      </c>
      <c r="AK56" s="26"/>
      <c r="AL56" s="808"/>
      <c r="AM56" s="26"/>
      <c r="AN56" s="808"/>
    </row>
    <row r="57" spans="1:40" s="12" customFormat="1" ht="15" customHeight="1">
      <c r="A57" s="25"/>
      <c r="B57" s="25"/>
      <c r="C57" s="29"/>
      <c r="D57" s="213">
        <f t="shared" si="59"/>
        <v>0</v>
      </c>
      <c r="E57" s="1048" t="str">
        <f t="shared" si="59"/>
        <v>Select E-Class</v>
      </c>
      <c r="F57" s="1085"/>
      <c r="G57" s="1085"/>
      <c r="H57" s="1085"/>
      <c r="I57" s="1085"/>
      <c r="J57" s="1085"/>
      <c r="K57" s="136"/>
      <c r="L57" s="883">
        <f t="shared" si="60"/>
        <v>0</v>
      </c>
      <c r="M57" s="14"/>
      <c r="N57" s="70"/>
      <c r="O57" s="84">
        <f t="shared" si="61"/>
        <v>0</v>
      </c>
      <c r="P57" s="70"/>
      <c r="Q57" s="84">
        <f t="shared" si="62"/>
        <v>0</v>
      </c>
      <c r="R57" s="70"/>
      <c r="S57" s="84">
        <f t="shared" si="63"/>
        <v>0</v>
      </c>
      <c r="T57" s="70"/>
      <c r="U57" s="84">
        <f t="shared" si="64"/>
        <v>0</v>
      </c>
      <c r="V57" s="70"/>
      <c r="W57" s="84">
        <f t="shared" si="65"/>
        <v>0</v>
      </c>
      <c r="X57" s="43">
        <f t="shared" si="66"/>
        <v>0</v>
      </c>
      <c r="Y57" s="709"/>
      <c r="Z57" s="707">
        <f t="shared" si="67"/>
        <v>0</v>
      </c>
      <c r="AA57" s="709"/>
      <c r="AB57" s="707">
        <f t="shared" si="68"/>
        <v>0</v>
      </c>
      <c r="AC57" s="709"/>
      <c r="AD57" s="707">
        <f t="shared" si="69"/>
        <v>0</v>
      </c>
      <c r="AE57" s="709"/>
      <c r="AF57" s="707">
        <f t="shared" si="70"/>
        <v>0</v>
      </c>
      <c r="AG57" s="709"/>
      <c r="AH57" s="707">
        <f t="shared" si="71"/>
        <v>0</v>
      </c>
      <c r="AI57" s="708">
        <f t="shared" si="72"/>
        <v>0</v>
      </c>
      <c r="AK57" s="26"/>
      <c r="AL57" s="808"/>
      <c r="AM57" s="26"/>
      <c r="AN57" s="808"/>
    </row>
    <row r="58" spans="1:40" s="12" customFormat="1" ht="15" customHeight="1">
      <c r="A58" s="25"/>
      <c r="B58" s="25"/>
      <c r="C58" s="29"/>
      <c r="D58" s="213">
        <f t="shared" si="59"/>
        <v>0</v>
      </c>
      <c r="E58" s="1048" t="str">
        <f t="shared" si="59"/>
        <v>Select E-Class</v>
      </c>
      <c r="F58" s="1085"/>
      <c r="G58" s="1085"/>
      <c r="H58" s="1085"/>
      <c r="I58" s="1085"/>
      <c r="J58" s="1085"/>
      <c r="K58" s="136"/>
      <c r="L58" s="883">
        <f t="shared" si="60"/>
        <v>0</v>
      </c>
      <c r="M58" s="14"/>
      <c r="N58" s="70"/>
      <c r="O58" s="84">
        <f t="shared" si="61"/>
        <v>0</v>
      </c>
      <c r="P58" s="70"/>
      <c r="Q58" s="84">
        <f t="shared" si="62"/>
        <v>0</v>
      </c>
      <c r="R58" s="70"/>
      <c r="S58" s="84">
        <f t="shared" si="63"/>
        <v>0</v>
      </c>
      <c r="T58" s="70"/>
      <c r="U58" s="84">
        <f t="shared" si="64"/>
        <v>0</v>
      </c>
      <c r="V58" s="70"/>
      <c r="W58" s="84">
        <f t="shared" si="65"/>
        <v>0</v>
      </c>
      <c r="X58" s="43">
        <f t="shared" si="66"/>
        <v>0</v>
      </c>
      <c r="Y58" s="709"/>
      <c r="Z58" s="707">
        <f t="shared" si="67"/>
        <v>0</v>
      </c>
      <c r="AA58" s="709"/>
      <c r="AB58" s="707">
        <f t="shared" si="68"/>
        <v>0</v>
      </c>
      <c r="AC58" s="709"/>
      <c r="AD58" s="707">
        <f t="shared" si="69"/>
        <v>0</v>
      </c>
      <c r="AE58" s="709"/>
      <c r="AF58" s="707">
        <f t="shared" si="70"/>
        <v>0</v>
      </c>
      <c r="AG58" s="709"/>
      <c r="AH58" s="707">
        <f t="shared" si="71"/>
        <v>0</v>
      </c>
      <c r="AI58" s="708">
        <f t="shared" si="72"/>
        <v>0</v>
      </c>
      <c r="AK58" s="26"/>
      <c r="AL58" s="808"/>
      <c r="AM58" s="26"/>
      <c r="AN58" s="808"/>
    </row>
    <row r="59" spans="1:40" s="12" customFormat="1" ht="15" customHeight="1">
      <c r="A59" s="25"/>
      <c r="B59" s="25"/>
      <c r="C59" s="29"/>
      <c r="D59" s="213">
        <f t="shared" si="59"/>
        <v>0</v>
      </c>
      <c r="E59" s="1048" t="str">
        <f t="shared" si="59"/>
        <v>Select E-Class</v>
      </c>
      <c r="F59" s="1085"/>
      <c r="G59" s="1085"/>
      <c r="H59" s="1085"/>
      <c r="I59" s="1085"/>
      <c r="J59" s="1085"/>
      <c r="K59" s="136"/>
      <c r="L59" s="883">
        <f t="shared" si="60"/>
        <v>0</v>
      </c>
      <c r="M59" s="14"/>
      <c r="N59" s="70"/>
      <c r="O59" s="84">
        <f t="shared" si="61"/>
        <v>0</v>
      </c>
      <c r="P59" s="70"/>
      <c r="Q59" s="84">
        <f t="shared" si="62"/>
        <v>0</v>
      </c>
      <c r="R59" s="70"/>
      <c r="S59" s="84">
        <f t="shared" si="63"/>
        <v>0</v>
      </c>
      <c r="T59" s="70"/>
      <c r="U59" s="84">
        <f t="shared" si="64"/>
        <v>0</v>
      </c>
      <c r="V59" s="70"/>
      <c r="W59" s="84">
        <f t="shared" si="65"/>
        <v>0</v>
      </c>
      <c r="X59" s="43">
        <f t="shared" si="66"/>
        <v>0</v>
      </c>
      <c r="Y59" s="709"/>
      <c r="Z59" s="707">
        <f t="shared" si="67"/>
        <v>0</v>
      </c>
      <c r="AA59" s="709"/>
      <c r="AB59" s="707">
        <f t="shared" si="68"/>
        <v>0</v>
      </c>
      <c r="AC59" s="709"/>
      <c r="AD59" s="707">
        <f t="shared" si="69"/>
        <v>0</v>
      </c>
      <c r="AE59" s="709"/>
      <c r="AF59" s="707">
        <f t="shared" si="70"/>
        <v>0</v>
      </c>
      <c r="AG59" s="709"/>
      <c r="AH59" s="707">
        <f t="shared" si="71"/>
        <v>0</v>
      </c>
      <c r="AI59" s="708">
        <f t="shared" si="72"/>
        <v>0</v>
      </c>
      <c r="AK59" s="26"/>
      <c r="AL59" s="808"/>
      <c r="AM59" s="26"/>
      <c r="AN59" s="808"/>
    </row>
    <row r="60" spans="1:40" s="12" customFormat="1" ht="15" customHeight="1">
      <c r="A60" s="25"/>
      <c r="B60" s="25"/>
      <c r="C60" s="29" t="s">
        <v>760</v>
      </c>
      <c r="D60" s="40"/>
      <c r="E60" s="994"/>
      <c r="F60" s="994"/>
      <c r="G60" s="994"/>
      <c r="H60" s="994"/>
      <c r="I60" s="994"/>
      <c r="J60" s="948"/>
      <c r="K60" s="136"/>
      <c r="L60" s="884"/>
      <c r="M60" s="14"/>
      <c r="N60" s="206"/>
      <c r="O60" s="207"/>
      <c r="P60" s="209"/>
      <c r="Q60" s="207"/>
      <c r="R60" s="209"/>
      <c r="S60" s="207"/>
      <c r="T60" s="209"/>
      <c r="U60" s="207"/>
      <c r="V60" s="209"/>
      <c r="W60" s="207"/>
      <c r="X60" s="208"/>
      <c r="Y60" s="206"/>
      <c r="Z60" s="207"/>
      <c r="AA60" s="209"/>
      <c r="AB60" s="207"/>
      <c r="AC60" s="209"/>
      <c r="AD60" s="207"/>
      <c r="AE60" s="209"/>
      <c r="AF60" s="207"/>
      <c r="AG60" s="209"/>
      <c r="AH60" s="207"/>
      <c r="AI60" s="208"/>
      <c r="AK60" s="26"/>
      <c r="AL60" s="808"/>
      <c r="AM60" s="26"/>
      <c r="AN60" s="808"/>
    </row>
    <row r="61" spans="1:40" s="12" customFormat="1" ht="15" customHeight="1">
      <c r="A61" s="25"/>
      <c r="B61" s="25"/>
      <c r="C61" s="29"/>
      <c r="D61" s="213">
        <f t="shared" ref="D61:E66" si="73">D34</f>
        <v>0</v>
      </c>
      <c r="E61" s="1048" t="str">
        <f t="shared" si="73"/>
        <v>Select E-Class</v>
      </c>
      <c r="F61" s="1048"/>
      <c r="G61" s="1048"/>
      <c r="H61" s="1048"/>
      <c r="I61" s="1048"/>
      <c r="J61" s="1085"/>
      <c r="K61" s="136"/>
      <c r="L61" s="883">
        <f t="shared" ref="L61:L66" si="74">VLOOKUP(E61,Leave_Benefits,3,0)</f>
        <v>0</v>
      </c>
      <c r="M61" s="14"/>
      <c r="N61" s="70"/>
      <c r="O61" s="84">
        <f t="shared" ref="O61:O66" si="75">(O34)*$L61</f>
        <v>0</v>
      </c>
      <c r="P61" s="70"/>
      <c r="Q61" s="84">
        <f t="shared" ref="Q61:Q66" si="76">(Q34)*$L61</f>
        <v>0</v>
      </c>
      <c r="R61" s="70"/>
      <c r="S61" s="84">
        <f t="shared" ref="S61:S66" si="77">(S34)*$L61</f>
        <v>0</v>
      </c>
      <c r="T61" s="70"/>
      <c r="U61" s="84">
        <f t="shared" ref="U61:U66" si="78">(U34)*$L61</f>
        <v>0</v>
      </c>
      <c r="V61" s="70"/>
      <c r="W61" s="84">
        <f t="shared" ref="W61:W66" si="79">(W34)*$L61</f>
        <v>0</v>
      </c>
      <c r="X61" s="43">
        <f t="shared" ref="X61:X67" si="80">SUM(O61+Q61+S61+U61+W61)</f>
        <v>0</v>
      </c>
      <c r="Y61" s="709"/>
      <c r="Z61" s="707">
        <f t="shared" ref="Z61:Z66" si="81">(Z34)*$L61</f>
        <v>0</v>
      </c>
      <c r="AA61" s="709"/>
      <c r="AB61" s="707">
        <f t="shared" ref="AB61:AB66" si="82">(AB34)*$L61</f>
        <v>0</v>
      </c>
      <c r="AC61" s="709"/>
      <c r="AD61" s="707">
        <f t="shared" ref="AD61:AD66" si="83">(AD34)*$L61</f>
        <v>0</v>
      </c>
      <c r="AE61" s="709"/>
      <c r="AF61" s="707">
        <f t="shared" ref="AF61:AF66" si="84">(AF34)*$L61</f>
        <v>0</v>
      </c>
      <c r="AG61" s="709"/>
      <c r="AH61" s="707">
        <f t="shared" ref="AH61:AH66" si="85">(AH34)*$L61</f>
        <v>0</v>
      </c>
      <c r="AI61" s="708">
        <f t="shared" ref="AI61:AI67" si="86">SUM(Z61+AB61+AD61+AF61+AH61)</f>
        <v>0</v>
      </c>
      <c r="AK61" s="26"/>
      <c r="AL61" s="808"/>
      <c r="AM61" s="26"/>
      <c r="AN61" s="808"/>
    </row>
    <row r="62" spans="1:40" s="12" customFormat="1" ht="15" customHeight="1">
      <c r="A62" s="25"/>
      <c r="B62" s="25"/>
      <c r="C62" s="29"/>
      <c r="D62" s="213">
        <f t="shared" si="73"/>
        <v>0</v>
      </c>
      <c r="E62" s="1043" t="str">
        <f t="shared" si="73"/>
        <v>Select E-Class</v>
      </c>
      <c r="F62" s="1043"/>
      <c r="G62" s="1043"/>
      <c r="H62" s="1043"/>
      <c r="I62" s="1043"/>
      <c r="J62" s="1085"/>
      <c r="K62" s="136"/>
      <c r="L62" s="883">
        <f t="shared" si="74"/>
        <v>0</v>
      </c>
      <c r="M62" s="14"/>
      <c r="N62" s="70"/>
      <c r="O62" s="84">
        <f t="shared" si="75"/>
        <v>0</v>
      </c>
      <c r="P62" s="70"/>
      <c r="Q62" s="84">
        <f t="shared" si="76"/>
        <v>0</v>
      </c>
      <c r="R62" s="70"/>
      <c r="S62" s="84">
        <f t="shared" si="77"/>
        <v>0</v>
      </c>
      <c r="T62" s="70"/>
      <c r="U62" s="84">
        <f t="shared" si="78"/>
        <v>0</v>
      </c>
      <c r="V62" s="70"/>
      <c r="W62" s="84">
        <f t="shared" si="79"/>
        <v>0</v>
      </c>
      <c r="X62" s="43">
        <f t="shared" si="80"/>
        <v>0</v>
      </c>
      <c r="Y62" s="709"/>
      <c r="Z62" s="707">
        <f t="shared" si="81"/>
        <v>0</v>
      </c>
      <c r="AA62" s="709"/>
      <c r="AB62" s="707">
        <f t="shared" si="82"/>
        <v>0</v>
      </c>
      <c r="AC62" s="709"/>
      <c r="AD62" s="707">
        <f t="shared" si="83"/>
        <v>0</v>
      </c>
      <c r="AE62" s="709"/>
      <c r="AF62" s="707">
        <f t="shared" si="84"/>
        <v>0</v>
      </c>
      <c r="AG62" s="709"/>
      <c r="AH62" s="707">
        <f t="shared" si="85"/>
        <v>0</v>
      </c>
      <c r="AI62" s="708">
        <f t="shared" si="86"/>
        <v>0</v>
      </c>
      <c r="AK62" s="26"/>
      <c r="AL62" s="808"/>
      <c r="AM62" s="26"/>
      <c r="AN62" s="808"/>
    </row>
    <row r="63" spans="1:40" s="12" customFormat="1" ht="15" customHeight="1">
      <c r="A63" s="25"/>
      <c r="B63" s="25"/>
      <c r="C63" s="29"/>
      <c r="D63" s="213">
        <f t="shared" si="73"/>
        <v>0</v>
      </c>
      <c r="E63" s="1043" t="str">
        <f t="shared" si="73"/>
        <v>Select E-Class</v>
      </c>
      <c r="F63" s="1085"/>
      <c r="G63" s="1085"/>
      <c r="H63" s="1085"/>
      <c r="I63" s="1085"/>
      <c r="J63" s="1085"/>
      <c r="K63" s="136"/>
      <c r="L63" s="883">
        <f t="shared" si="74"/>
        <v>0</v>
      </c>
      <c r="M63" s="14"/>
      <c r="N63" s="70"/>
      <c r="O63" s="84">
        <f t="shared" si="75"/>
        <v>0</v>
      </c>
      <c r="P63" s="70"/>
      <c r="Q63" s="84">
        <f t="shared" si="76"/>
        <v>0</v>
      </c>
      <c r="R63" s="70"/>
      <c r="S63" s="84">
        <f t="shared" si="77"/>
        <v>0</v>
      </c>
      <c r="T63" s="70"/>
      <c r="U63" s="84">
        <f t="shared" si="78"/>
        <v>0</v>
      </c>
      <c r="V63" s="70"/>
      <c r="W63" s="84">
        <f t="shared" si="79"/>
        <v>0</v>
      </c>
      <c r="X63" s="43">
        <f t="shared" si="80"/>
        <v>0</v>
      </c>
      <c r="Y63" s="709"/>
      <c r="Z63" s="707">
        <f t="shared" si="81"/>
        <v>0</v>
      </c>
      <c r="AA63" s="709"/>
      <c r="AB63" s="707">
        <f t="shared" si="82"/>
        <v>0</v>
      </c>
      <c r="AC63" s="709"/>
      <c r="AD63" s="707">
        <f t="shared" si="83"/>
        <v>0</v>
      </c>
      <c r="AE63" s="709"/>
      <c r="AF63" s="707">
        <f t="shared" si="84"/>
        <v>0</v>
      </c>
      <c r="AG63" s="709"/>
      <c r="AH63" s="707">
        <f t="shared" si="85"/>
        <v>0</v>
      </c>
      <c r="AI63" s="708">
        <f t="shared" si="86"/>
        <v>0</v>
      </c>
      <c r="AK63" s="26"/>
      <c r="AL63" s="808"/>
      <c r="AM63" s="26"/>
      <c r="AN63" s="808"/>
    </row>
    <row r="64" spans="1:40" s="12" customFormat="1" ht="15" customHeight="1">
      <c r="A64" s="25"/>
      <c r="B64" s="25"/>
      <c r="C64" s="29"/>
      <c r="D64" s="213">
        <f t="shared" si="73"/>
        <v>0</v>
      </c>
      <c r="E64" s="1043" t="str">
        <f t="shared" si="73"/>
        <v>Select E-Class</v>
      </c>
      <c r="F64" s="1085"/>
      <c r="G64" s="1085"/>
      <c r="H64" s="1085"/>
      <c r="I64" s="1085"/>
      <c r="J64" s="1085"/>
      <c r="K64" s="136"/>
      <c r="L64" s="883">
        <f t="shared" si="74"/>
        <v>0</v>
      </c>
      <c r="M64" s="14"/>
      <c r="N64" s="70"/>
      <c r="O64" s="84">
        <f t="shared" si="75"/>
        <v>0</v>
      </c>
      <c r="P64" s="70"/>
      <c r="Q64" s="84">
        <f t="shared" si="76"/>
        <v>0</v>
      </c>
      <c r="R64" s="70"/>
      <c r="S64" s="84">
        <f t="shared" si="77"/>
        <v>0</v>
      </c>
      <c r="T64" s="70"/>
      <c r="U64" s="84">
        <f t="shared" si="78"/>
        <v>0</v>
      </c>
      <c r="V64" s="70"/>
      <c r="W64" s="84">
        <f t="shared" si="79"/>
        <v>0</v>
      </c>
      <c r="X64" s="43">
        <f t="shared" si="80"/>
        <v>0</v>
      </c>
      <c r="Y64" s="709"/>
      <c r="Z64" s="707">
        <f t="shared" si="81"/>
        <v>0</v>
      </c>
      <c r="AA64" s="709"/>
      <c r="AB64" s="707">
        <f t="shared" si="82"/>
        <v>0</v>
      </c>
      <c r="AC64" s="709"/>
      <c r="AD64" s="707">
        <f t="shared" si="83"/>
        <v>0</v>
      </c>
      <c r="AE64" s="709"/>
      <c r="AF64" s="707">
        <f t="shared" si="84"/>
        <v>0</v>
      </c>
      <c r="AG64" s="709"/>
      <c r="AH64" s="707">
        <f t="shared" si="85"/>
        <v>0</v>
      </c>
      <c r="AI64" s="708">
        <f t="shared" si="86"/>
        <v>0</v>
      </c>
      <c r="AK64" s="26"/>
      <c r="AL64" s="808"/>
      <c r="AM64" s="26"/>
      <c r="AN64" s="808"/>
    </row>
    <row r="65" spans="1:40" s="12" customFormat="1" ht="15" customHeight="1">
      <c r="A65" s="25"/>
      <c r="B65" s="25"/>
      <c r="C65" s="29"/>
      <c r="D65" s="213">
        <f t="shared" si="73"/>
        <v>0</v>
      </c>
      <c r="E65" s="1043" t="str">
        <f t="shared" si="73"/>
        <v>Select E-Class</v>
      </c>
      <c r="F65" s="1085"/>
      <c r="G65" s="1085"/>
      <c r="H65" s="1085"/>
      <c r="I65" s="1085"/>
      <c r="J65" s="1085"/>
      <c r="K65" s="136"/>
      <c r="L65" s="883">
        <f t="shared" si="74"/>
        <v>0</v>
      </c>
      <c r="M65" s="14"/>
      <c r="N65" s="70"/>
      <c r="O65" s="84">
        <f t="shared" si="75"/>
        <v>0</v>
      </c>
      <c r="P65" s="70"/>
      <c r="Q65" s="84">
        <f t="shared" si="76"/>
        <v>0</v>
      </c>
      <c r="R65" s="70"/>
      <c r="S65" s="84">
        <f t="shared" si="77"/>
        <v>0</v>
      </c>
      <c r="T65" s="70"/>
      <c r="U65" s="84">
        <f t="shared" si="78"/>
        <v>0</v>
      </c>
      <c r="V65" s="70"/>
      <c r="W65" s="84">
        <f t="shared" si="79"/>
        <v>0</v>
      </c>
      <c r="X65" s="43">
        <f t="shared" si="80"/>
        <v>0</v>
      </c>
      <c r="Y65" s="709"/>
      <c r="Z65" s="707">
        <f t="shared" si="81"/>
        <v>0</v>
      </c>
      <c r="AA65" s="709"/>
      <c r="AB65" s="707">
        <f t="shared" si="82"/>
        <v>0</v>
      </c>
      <c r="AC65" s="709"/>
      <c r="AD65" s="707">
        <f t="shared" si="83"/>
        <v>0</v>
      </c>
      <c r="AE65" s="709"/>
      <c r="AF65" s="707">
        <f t="shared" si="84"/>
        <v>0</v>
      </c>
      <c r="AG65" s="709"/>
      <c r="AH65" s="707">
        <f t="shared" si="85"/>
        <v>0</v>
      </c>
      <c r="AI65" s="708">
        <f t="shared" si="86"/>
        <v>0</v>
      </c>
      <c r="AK65" s="26"/>
      <c r="AL65" s="808"/>
      <c r="AM65" s="26"/>
      <c r="AN65" s="808"/>
    </row>
    <row r="66" spans="1:40" s="12" customFormat="1" ht="15" customHeight="1">
      <c r="A66" s="25"/>
      <c r="B66" s="25"/>
      <c r="C66" s="29"/>
      <c r="D66" s="213">
        <f t="shared" si="73"/>
        <v>0</v>
      </c>
      <c r="E66" s="1043" t="str">
        <f t="shared" si="73"/>
        <v>Select E-Class</v>
      </c>
      <c r="F66" s="1085"/>
      <c r="G66" s="1085"/>
      <c r="H66" s="1085"/>
      <c r="I66" s="1085"/>
      <c r="J66" s="1085"/>
      <c r="K66" s="136"/>
      <c r="L66" s="883">
        <f t="shared" si="74"/>
        <v>0</v>
      </c>
      <c r="M66" s="14"/>
      <c r="N66" s="70"/>
      <c r="O66" s="84">
        <f t="shared" si="75"/>
        <v>0</v>
      </c>
      <c r="P66" s="70"/>
      <c r="Q66" s="84">
        <f t="shared" si="76"/>
        <v>0</v>
      </c>
      <c r="R66" s="70"/>
      <c r="S66" s="84">
        <f t="shared" si="77"/>
        <v>0</v>
      </c>
      <c r="T66" s="70"/>
      <c r="U66" s="84">
        <f t="shared" si="78"/>
        <v>0</v>
      </c>
      <c r="V66" s="70"/>
      <c r="W66" s="84">
        <f t="shared" si="79"/>
        <v>0</v>
      </c>
      <c r="X66" s="43">
        <f t="shared" si="80"/>
        <v>0</v>
      </c>
      <c r="Y66" s="709"/>
      <c r="Z66" s="707">
        <f t="shared" si="81"/>
        <v>0</v>
      </c>
      <c r="AA66" s="709"/>
      <c r="AB66" s="707">
        <f t="shared" si="82"/>
        <v>0</v>
      </c>
      <c r="AC66" s="709"/>
      <c r="AD66" s="707">
        <f t="shared" si="83"/>
        <v>0</v>
      </c>
      <c r="AE66" s="709"/>
      <c r="AF66" s="707">
        <f t="shared" si="84"/>
        <v>0</v>
      </c>
      <c r="AG66" s="709"/>
      <c r="AH66" s="707">
        <f t="shared" si="85"/>
        <v>0</v>
      </c>
      <c r="AI66" s="708">
        <f t="shared" si="86"/>
        <v>0</v>
      </c>
      <c r="AK66" s="26"/>
      <c r="AL66" s="808"/>
      <c r="AM66" s="26"/>
      <c r="AN66" s="808"/>
    </row>
    <row r="67" spans="1:40" s="12" customFormat="1" ht="15" customHeight="1">
      <c r="A67" s="25"/>
      <c r="B67" s="25"/>
      <c r="C67" s="29"/>
      <c r="D67" s="1041" t="s">
        <v>21</v>
      </c>
      <c r="E67" s="1041"/>
      <c r="F67" s="1041"/>
      <c r="G67" s="1041"/>
      <c r="H67" s="1041"/>
      <c r="I67" s="1041"/>
      <c r="J67" s="1086"/>
      <c r="K67" s="1086"/>
      <c r="L67" s="1086"/>
      <c r="M67" s="14"/>
      <c r="N67" s="70"/>
      <c r="O67" s="84">
        <v>0</v>
      </c>
      <c r="P67" s="70"/>
      <c r="Q67" s="84">
        <v>0</v>
      </c>
      <c r="R67" s="70"/>
      <c r="S67" s="84">
        <v>0</v>
      </c>
      <c r="T67" s="70"/>
      <c r="U67" s="84">
        <v>0</v>
      </c>
      <c r="V67" s="70"/>
      <c r="W67" s="84">
        <v>0</v>
      </c>
      <c r="X67" s="43">
        <f t="shared" si="80"/>
        <v>0</v>
      </c>
      <c r="Y67" s="709"/>
      <c r="Z67" s="707">
        <v>0</v>
      </c>
      <c r="AA67" s="709"/>
      <c r="AB67" s="707">
        <v>0</v>
      </c>
      <c r="AC67" s="709"/>
      <c r="AD67" s="707">
        <v>0</v>
      </c>
      <c r="AE67" s="709"/>
      <c r="AF67" s="707">
        <v>0</v>
      </c>
      <c r="AG67" s="709"/>
      <c r="AH67" s="707">
        <v>0</v>
      </c>
      <c r="AI67" s="708">
        <f t="shared" si="86"/>
        <v>0</v>
      </c>
      <c r="AK67" s="26"/>
      <c r="AL67" s="808"/>
      <c r="AM67" s="26"/>
      <c r="AN67" s="808"/>
    </row>
    <row r="68" spans="1:40" s="12" customFormat="1" ht="15" customHeight="1">
      <c r="A68" s="25"/>
      <c r="B68" s="25"/>
      <c r="C68" s="29"/>
      <c r="D68" s="181"/>
      <c r="E68" s="948"/>
      <c r="F68" s="948"/>
      <c r="G68" s="948"/>
      <c r="H68" s="948"/>
      <c r="I68" s="1005"/>
      <c r="J68" s="1052" t="s">
        <v>200</v>
      </c>
      <c r="K68" s="1053"/>
      <c r="L68" s="1053"/>
      <c r="M68" s="1054"/>
      <c r="N68" s="734"/>
      <c r="O68" s="731">
        <f>SUM(O52:O67)</f>
        <v>0</v>
      </c>
      <c r="P68" s="734"/>
      <c r="Q68" s="731">
        <f>SUM(Q52:Q67)</f>
        <v>0</v>
      </c>
      <c r="R68" s="734"/>
      <c r="S68" s="731">
        <f>SUM(S52:S67)</f>
        <v>0</v>
      </c>
      <c r="T68" s="734"/>
      <c r="U68" s="731">
        <f>SUM(U52:U67)</f>
        <v>0</v>
      </c>
      <c r="V68" s="734"/>
      <c r="W68" s="731">
        <f>SUM(W52:W67)</f>
        <v>0</v>
      </c>
      <c r="X68" s="286">
        <f>SUM(X52:X67)</f>
        <v>0</v>
      </c>
      <c r="Y68" s="734"/>
      <c r="Z68" s="731">
        <f>SUM(Z52:Z67)</f>
        <v>0</v>
      </c>
      <c r="AA68" s="734"/>
      <c r="AB68" s="731">
        <f>SUM(AB52:AB67)</f>
        <v>0</v>
      </c>
      <c r="AC68" s="734"/>
      <c r="AD68" s="731">
        <f>SUM(AD52:AD67)</f>
        <v>0</v>
      </c>
      <c r="AE68" s="734"/>
      <c r="AF68" s="731">
        <f>SUM(AF52:AF67)</f>
        <v>0</v>
      </c>
      <c r="AG68" s="734"/>
      <c r="AH68" s="731">
        <f>SUM(AH52:AH67)</f>
        <v>0</v>
      </c>
      <c r="AI68" s="286">
        <f>SUM(AI52:AI67)</f>
        <v>0</v>
      </c>
      <c r="AK68" s="202">
        <f>O68+Q68+S68+U68+W68</f>
        <v>0</v>
      </c>
      <c r="AL68" s="811"/>
      <c r="AM68" s="202">
        <f>Z68+AB68+AD68+AF68+AH68</f>
        <v>0</v>
      </c>
      <c r="AN68" s="811"/>
    </row>
    <row r="69" spans="1:40" s="12" customFormat="1" ht="15" customHeight="1">
      <c r="A69" s="25"/>
      <c r="B69" s="25"/>
      <c r="C69" s="29"/>
      <c r="D69" s="284"/>
      <c r="E69" s="1022"/>
      <c r="F69" s="1022"/>
      <c r="G69" s="1022"/>
      <c r="H69" s="1022"/>
      <c r="I69" s="1022"/>
      <c r="J69" s="1022"/>
      <c r="K69" s="1022"/>
      <c r="L69" s="1022"/>
      <c r="M69" s="1023"/>
      <c r="N69" s="255"/>
      <c r="O69" s="81"/>
      <c r="P69" s="255"/>
      <c r="Q69" s="81"/>
      <c r="R69" s="255"/>
      <c r="S69" s="81"/>
      <c r="T69" s="255"/>
      <c r="U69" s="81"/>
      <c r="V69" s="255"/>
      <c r="W69" s="81"/>
      <c r="X69" s="62"/>
      <c r="Y69" s="255"/>
      <c r="Z69" s="81"/>
      <c r="AA69" s="255"/>
      <c r="AB69" s="81"/>
      <c r="AC69" s="255"/>
      <c r="AD69" s="81"/>
      <c r="AE69" s="255"/>
      <c r="AF69" s="81"/>
      <c r="AG69" s="255"/>
      <c r="AH69" s="81"/>
      <c r="AI69" s="62"/>
      <c r="AK69" s="26"/>
      <c r="AL69" s="808"/>
      <c r="AM69" s="26"/>
      <c r="AN69" s="808"/>
    </row>
    <row r="70" spans="1:40" s="12" customFormat="1" ht="15" customHeight="1">
      <c r="A70" s="25"/>
      <c r="B70" s="25"/>
      <c r="C70" s="700"/>
      <c r="D70" s="701"/>
      <c r="E70" s="701"/>
      <c r="F70" s="701"/>
      <c r="G70" s="701"/>
      <c r="H70" s="701"/>
      <c r="I70" s="701"/>
      <c r="J70" s="701"/>
      <c r="K70" s="701"/>
      <c r="L70" s="701"/>
      <c r="M70" s="698" t="s">
        <v>204</v>
      </c>
      <c r="N70" s="966">
        <f>ROUNDUP(SUM(O50, O68),0)</f>
        <v>0</v>
      </c>
      <c r="O70" s="967"/>
      <c r="P70" s="966">
        <f>ROUNDUP(SUM(Q50,Q68),0)</f>
        <v>0</v>
      </c>
      <c r="Q70" s="967"/>
      <c r="R70" s="966">
        <f>ROUNDUP(SUM(S50,S68),0)</f>
        <v>0</v>
      </c>
      <c r="S70" s="967"/>
      <c r="T70" s="966">
        <f>ROUNDUP(SUM(U50, U68),0)</f>
        <v>0</v>
      </c>
      <c r="U70" s="967"/>
      <c r="V70" s="966">
        <f>ROUNDUP(SUM(W50, W68),0)</f>
        <v>0</v>
      </c>
      <c r="W70" s="967"/>
      <c r="X70" s="699">
        <f>ROUNDUP(SUM(X50, X68),0)</f>
        <v>0</v>
      </c>
      <c r="Y70" s="966">
        <f>ROUNDUP(SUM(Z50, Z68),0)</f>
        <v>0</v>
      </c>
      <c r="Z70" s="967"/>
      <c r="AA70" s="966">
        <f>ROUNDUP(SUM(AB50,AB68),0)</f>
        <v>0</v>
      </c>
      <c r="AB70" s="967"/>
      <c r="AC70" s="966">
        <f>ROUNDUP(SUM(AD50,AD68),0)</f>
        <v>0</v>
      </c>
      <c r="AD70" s="967"/>
      <c r="AE70" s="966">
        <f>ROUNDUP(SUM(AF50, AF68),0)</f>
        <v>0</v>
      </c>
      <c r="AF70" s="967"/>
      <c r="AG70" s="966">
        <f>ROUNDUP(SUM(AH50, AH68),0)</f>
        <v>0</v>
      </c>
      <c r="AH70" s="967"/>
      <c r="AI70" s="699">
        <f>ROUNDUP(SUM(AI50, AI68),0)</f>
        <v>0</v>
      </c>
      <c r="AK70" s="138">
        <f>N70+P70+R70+T70+V70</f>
        <v>0</v>
      </c>
      <c r="AL70" s="810"/>
      <c r="AM70" s="138">
        <f>Y70+AA70+AC70+AE70+AG70</f>
        <v>0</v>
      </c>
      <c r="AN70" s="810"/>
    </row>
    <row r="71" spans="1:40" s="12" customFormat="1" ht="15" customHeight="1">
      <c r="A71" s="25"/>
      <c r="B71" s="25"/>
      <c r="C71" s="1165"/>
      <c r="D71" s="991"/>
      <c r="E71" s="991"/>
      <c r="F71" s="991"/>
      <c r="G71" s="991"/>
      <c r="H71" s="991"/>
      <c r="I71" s="991"/>
      <c r="J71" s="991"/>
      <c r="K71" s="991"/>
      <c r="L71" s="991"/>
      <c r="M71" s="959"/>
      <c r="N71" s="28"/>
      <c r="O71" s="68"/>
      <c r="P71" s="28"/>
      <c r="Q71" s="68"/>
      <c r="R71" s="28"/>
      <c r="S71" s="68"/>
      <c r="T71" s="28"/>
      <c r="U71" s="73"/>
      <c r="V71" s="28"/>
      <c r="W71" s="68"/>
      <c r="X71" s="48"/>
      <c r="Y71" s="28"/>
      <c r="Z71" s="68"/>
      <c r="AA71" s="28"/>
      <c r="AB71" s="68"/>
      <c r="AC71" s="28"/>
      <c r="AD71" s="68"/>
      <c r="AE71" s="28"/>
      <c r="AF71" s="73"/>
      <c r="AG71" s="28"/>
      <c r="AH71" s="68"/>
      <c r="AI71" s="48"/>
      <c r="AK71" s="26"/>
      <c r="AL71" s="808"/>
      <c r="AM71" s="26"/>
      <c r="AN71" s="808"/>
    </row>
    <row r="72" spans="1:40" s="12" customFormat="1" ht="15" customHeight="1">
      <c r="A72" s="25"/>
      <c r="B72" s="25"/>
      <c r="C72" s="74"/>
      <c r="D72" s="75"/>
      <c r="E72" s="75"/>
      <c r="F72" s="75"/>
      <c r="G72" s="75"/>
      <c r="H72" s="75"/>
      <c r="I72" s="75"/>
      <c r="J72" s="75"/>
      <c r="K72" s="75"/>
      <c r="L72" s="75"/>
      <c r="M72" s="65" t="s">
        <v>205</v>
      </c>
      <c r="N72" s="958">
        <f>ROUNDUP(SUM(N42,N70),0)</f>
        <v>0</v>
      </c>
      <c r="O72" s="959"/>
      <c r="P72" s="958">
        <f>ROUNDUP(SUM(P42,P70),0)</f>
        <v>0</v>
      </c>
      <c r="Q72" s="959"/>
      <c r="R72" s="958">
        <f>ROUNDUP(SUM(R42,R70),0)</f>
        <v>0</v>
      </c>
      <c r="S72" s="959"/>
      <c r="T72" s="958">
        <f>ROUNDUP(SUM(T42,T70),0)</f>
        <v>0</v>
      </c>
      <c r="U72" s="959"/>
      <c r="V72" s="958">
        <f>ROUNDUP(SUM(V42,V70),0)</f>
        <v>0</v>
      </c>
      <c r="W72" s="959"/>
      <c r="X72" s="176">
        <f>ROUNDUP(SUM(X42,X70),0)</f>
        <v>0</v>
      </c>
      <c r="Y72" s="958">
        <f>ROUNDUP(SUM(Y42,Y70),0)</f>
        <v>0</v>
      </c>
      <c r="Z72" s="959"/>
      <c r="AA72" s="958">
        <f>ROUNDUP(SUM(AA42,AA70),0)</f>
        <v>0</v>
      </c>
      <c r="AB72" s="959"/>
      <c r="AC72" s="958">
        <f>ROUNDUP(SUM(AC42,AC70),0)</f>
        <v>0</v>
      </c>
      <c r="AD72" s="959"/>
      <c r="AE72" s="958">
        <f>ROUNDUP(SUM(AE42,AE70),0)</f>
        <v>0</v>
      </c>
      <c r="AF72" s="959"/>
      <c r="AG72" s="958">
        <f>ROUNDUP(SUM(AG42,AG70),0)</f>
        <v>0</v>
      </c>
      <c r="AH72" s="959"/>
      <c r="AI72" s="176">
        <f>ROUNDUP(SUM(AI42,AI70),0)</f>
        <v>0</v>
      </c>
      <c r="AK72" s="138">
        <f>N72+P72+R72+T72+V72</f>
        <v>0</v>
      </c>
      <c r="AL72" s="810"/>
      <c r="AM72" s="138">
        <f>Y72+AA72+AC72+AE72+AG72</f>
        <v>0</v>
      </c>
      <c r="AN72" s="810"/>
    </row>
    <row r="73" spans="1:40" s="76" customFormat="1" ht="26.25" customHeight="1">
      <c r="A73" s="141">
        <v>2000</v>
      </c>
      <c r="B73" s="141"/>
      <c r="C73" s="170" t="s">
        <v>57</v>
      </c>
      <c r="D73" s="171"/>
      <c r="E73" s="982" t="s">
        <v>323</v>
      </c>
      <c r="F73" s="982"/>
      <c r="G73" s="982"/>
      <c r="H73" s="982"/>
      <c r="I73" s="982"/>
      <c r="J73" s="171"/>
      <c r="K73" s="171"/>
      <c r="L73" s="171"/>
      <c r="M73" s="172"/>
      <c r="N73" s="173"/>
      <c r="O73" s="174"/>
      <c r="P73" s="173"/>
      <c r="Q73" s="174"/>
      <c r="R73" s="173"/>
      <c r="S73" s="174"/>
      <c r="T73" s="173"/>
      <c r="U73" s="174"/>
      <c r="V73" s="173"/>
      <c r="W73" s="174"/>
      <c r="X73" s="169"/>
      <c r="Y73" s="173"/>
      <c r="Z73" s="174"/>
      <c r="AA73" s="173"/>
      <c r="AB73" s="174"/>
      <c r="AC73" s="173"/>
      <c r="AD73" s="174"/>
      <c r="AE73" s="173"/>
      <c r="AF73" s="174"/>
      <c r="AG73" s="173"/>
      <c r="AH73" s="174"/>
      <c r="AI73" s="169"/>
      <c r="AK73" s="79"/>
      <c r="AL73" s="812"/>
      <c r="AM73" s="79"/>
      <c r="AN73" s="812"/>
    </row>
    <row r="74" spans="1:40" s="12" customFormat="1" ht="34.5" customHeight="1">
      <c r="A74" s="25"/>
      <c r="B74" s="25"/>
      <c r="C74" s="27" t="s">
        <v>791</v>
      </c>
      <c r="D74" s="14" t="s">
        <v>526</v>
      </c>
      <c r="E74" s="149" t="s">
        <v>691</v>
      </c>
      <c r="F74" s="149" t="s">
        <v>692</v>
      </c>
      <c r="G74" s="149" t="s">
        <v>693</v>
      </c>
      <c r="H74" s="149" t="s">
        <v>694</v>
      </c>
      <c r="I74" s="149" t="s">
        <v>695</v>
      </c>
      <c r="J74" s="83"/>
      <c r="K74" s="32" t="s">
        <v>687</v>
      </c>
      <c r="L74" s="1118" t="s">
        <v>4</v>
      </c>
      <c r="M74" s="1119"/>
      <c r="N74" s="77"/>
      <c r="O74" s="81"/>
      <c r="P74" s="59"/>
      <c r="Q74" s="81"/>
      <c r="R74" s="59"/>
      <c r="S74" s="81"/>
      <c r="T74" s="59"/>
      <c r="U74" s="81"/>
      <c r="V74" s="59"/>
      <c r="W74" s="81"/>
      <c r="X74" s="62"/>
      <c r="Y74" s="77"/>
      <c r="Z74" s="81"/>
      <c r="AA74" s="59"/>
      <c r="AB74" s="81"/>
      <c r="AC74" s="59"/>
      <c r="AD74" s="81"/>
      <c r="AE74" s="59"/>
      <c r="AF74" s="81"/>
      <c r="AG74" s="59"/>
      <c r="AH74" s="81"/>
      <c r="AI74" s="62"/>
      <c r="AK74" s="26"/>
      <c r="AL74" s="808"/>
      <c r="AM74" s="26"/>
      <c r="AN74" s="808"/>
    </row>
    <row r="75" spans="1:40" s="12" customFormat="1" ht="15" customHeight="1">
      <c r="A75" s="25"/>
      <c r="B75" s="25"/>
      <c r="C75" s="82" t="s">
        <v>68</v>
      </c>
      <c r="D75" s="40"/>
      <c r="E75" s="83"/>
      <c r="F75" s="83"/>
      <c r="G75" s="83"/>
      <c r="H75" s="83"/>
      <c r="I75" s="83"/>
      <c r="J75" s="83"/>
      <c r="K75" s="143"/>
      <c r="L75" s="994">
        <f t="shared" ref="L75:L86" si="87">VLOOKUP(C75,TravelIncrease,2,0)</f>
        <v>0</v>
      </c>
      <c r="M75" s="995"/>
      <c r="N75" s="962">
        <f>E75*K75</f>
        <v>0</v>
      </c>
      <c r="O75" s="953"/>
      <c r="P75" s="962">
        <f>F75*K75*L75</f>
        <v>0</v>
      </c>
      <c r="Q75" s="953"/>
      <c r="R75" s="962">
        <f>G75*K75*(L75^2)</f>
        <v>0</v>
      </c>
      <c r="S75" s="953"/>
      <c r="T75" s="962">
        <f>H75*K75*(L75^3)</f>
        <v>0</v>
      </c>
      <c r="U75" s="953"/>
      <c r="V75" s="962">
        <f>I75*K75*(L75^4)</f>
        <v>0</v>
      </c>
      <c r="W75" s="953"/>
      <c r="X75" s="43">
        <f t="shared" ref="X75:X86" si="88">SUM(N75+P75+R75+T75+V75)</f>
        <v>0</v>
      </c>
      <c r="Y75" s="1109"/>
      <c r="Z75" s="1110"/>
      <c r="AA75" s="1109"/>
      <c r="AB75" s="1110"/>
      <c r="AC75" s="1109"/>
      <c r="AD75" s="1110"/>
      <c r="AE75" s="1109"/>
      <c r="AF75" s="1110"/>
      <c r="AG75" s="1109"/>
      <c r="AH75" s="1110"/>
      <c r="AI75" s="716"/>
      <c r="AK75" s="26"/>
      <c r="AL75" s="808"/>
      <c r="AM75" s="26"/>
      <c r="AN75" s="808"/>
    </row>
    <row r="76" spans="1:40" s="12" customFormat="1" ht="15" customHeight="1">
      <c r="A76" s="25"/>
      <c r="B76" s="25"/>
      <c r="C76" s="82" t="s">
        <v>68</v>
      </c>
      <c r="D76" s="40"/>
      <c r="E76" s="83"/>
      <c r="F76" s="83"/>
      <c r="G76" s="83"/>
      <c r="H76" s="83"/>
      <c r="I76" s="83"/>
      <c r="J76" s="83"/>
      <c r="K76" s="143"/>
      <c r="L76" s="994">
        <f t="shared" si="87"/>
        <v>0</v>
      </c>
      <c r="M76" s="995"/>
      <c r="N76" s="962">
        <f>E76*K76</f>
        <v>0</v>
      </c>
      <c r="O76" s="953"/>
      <c r="P76" s="962">
        <f>F76*K76*L76</f>
        <v>0</v>
      </c>
      <c r="Q76" s="953"/>
      <c r="R76" s="962">
        <f>G76*K76*(L76^2)</f>
        <v>0</v>
      </c>
      <c r="S76" s="953"/>
      <c r="T76" s="962">
        <f>H76*K76*(L76^3)</f>
        <v>0</v>
      </c>
      <c r="U76" s="953"/>
      <c r="V76" s="962">
        <f>I76*K76*(L76^4)</f>
        <v>0</v>
      </c>
      <c r="W76" s="953"/>
      <c r="X76" s="43">
        <f t="shared" si="88"/>
        <v>0</v>
      </c>
      <c r="Y76" s="1109"/>
      <c r="Z76" s="1110"/>
      <c r="AA76" s="1109"/>
      <c r="AB76" s="1110"/>
      <c r="AC76" s="1109"/>
      <c r="AD76" s="1110"/>
      <c r="AE76" s="1109"/>
      <c r="AF76" s="1110"/>
      <c r="AG76" s="1109"/>
      <c r="AH76" s="1110"/>
      <c r="AI76" s="716"/>
      <c r="AK76" s="26"/>
      <c r="AL76" s="808"/>
      <c r="AM76" s="26"/>
      <c r="AN76" s="808"/>
    </row>
    <row r="77" spans="1:40" s="12" customFormat="1" ht="15" customHeight="1">
      <c r="A77" s="25"/>
      <c r="B77" s="25"/>
      <c r="C77" s="82" t="s">
        <v>68</v>
      </c>
      <c r="D77" s="40"/>
      <c r="E77" s="83"/>
      <c r="F77" s="83"/>
      <c r="G77" s="83"/>
      <c r="H77" s="83"/>
      <c r="I77" s="83"/>
      <c r="J77" s="83"/>
      <c r="K77" s="143"/>
      <c r="L77" s="994">
        <f t="shared" si="87"/>
        <v>0</v>
      </c>
      <c r="M77" s="995"/>
      <c r="N77" s="962">
        <f t="shared" ref="N77:N86" si="89">E77*K77</f>
        <v>0</v>
      </c>
      <c r="O77" s="953"/>
      <c r="P77" s="962">
        <f t="shared" ref="P77:P86" si="90">F77*K77*L77</f>
        <v>0</v>
      </c>
      <c r="Q77" s="953"/>
      <c r="R77" s="962">
        <f t="shared" ref="R77:R85" si="91">G77*K77*(L77^2)</f>
        <v>0</v>
      </c>
      <c r="S77" s="953"/>
      <c r="T77" s="962">
        <f t="shared" ref="T77:T86" si="92">H77*K77*(L77^3)</f>
        <v>0</v>
      </c>
      <c r="U77" s="953"/>
      <c r="V77" s="962">
        <f t="shared" ref="V77:V86" si="93">I77*K77*(L77^4)</f>
        <v>0</v>
      </c>
      <c r="W77" s="953"/>
      <c r="X77" s="43">
        <f t="shared" si="88"/>
        <v>0</v>
      </c>
      <c r="Y77" s="1109"/>
      <c r="Z77" s="1110"/>
      <c r="AA77" s="1109"/>
      <c r="AB77" s="1110"/>
      <c r="AC77" s="1109"/>
      <c r="AD77" s="1110"/>
      <c r="AE77" s="1109"/>
      <c r="AF77" s="1110"/>
      <c r="AG77" s="1109"/>
      <c r="AH77" s="1110"/>
      <c r="AI77" s="716"/>
      <c r="AK77" s="26"/>
      <c r="AL77" s="808"/>
      <c r="AM77" s="26"/>
      <c r="AN77" s="808"/>
    </row>
    <row r="78" spans="1:40" s="12" customFormat="1" ht="15" customHeight="1">
      <c r="A78" s="25"/>
      <c r="B78" s="25"/>
      <c r="C78" s="82" t="s">
        <v>68</v>
      </c>
      <c r="D78" s="40"/>
      <c r="E78" s="83"/>
      <c r="F78" s="83"/>
      <c r="G78" s="83"/>
      <c r="H78" s="83"/>
      <c r="I78" s="83"/>
      <c r="J78" s="83"/>
      <c r="K78" s="143"/>
      <c r="L78" s="994">
        <f t="shared" si="87"/>
        <v>0</v>
      </c>
      <c r="M78" s="995"/>
      <c r="N78" s="962">
        <f t="shared" si="89"/>
        <v>0</v>
      </c>
      <c r="O78" s="953"/>
      <c r="P78" s="962">
        <f t="shared" si="90"/>
        <v>0</v>
      </c>
      <c r="Q78" s="953"/>
      <c r="R78" s="962">
        <f t="shared" si="91"/>
        <v>0</v>
      </c>
      <c r="S78" s="953"/>
      <c r="T78" s="962">
        <f t="shared" si="92"/>
        <v>0</v>
      </c>
      <c r="U78" s="953"/>
      <c r="V78" s="962">
        <f t="shared" si="93"/>
        <v>0</v>
      </c>
      <c r="W78" s="953"/>
      <c r="X78" s="43">
        <f t="shared" si="88"/>
        <v>0</v>
      </c>
      <c r="Y78" s="1109"/>
      <c r="Z78" s="1110"/>
      <c r="AA78" s="1109"/>
      <c r="AB78" s="1110"/>
      <c r="AC78" s="1109"/>
      <c r="AD78" s="1110"/>
      <c r="AE78" s="1109"/>
      <c r="AF78" s="1110"/>
      <c r="AG78" s="1109"/>
      <c r="AH78" s="1110"/>
      <c r="AI78" s="716"/>
      <c r="AK78" s="26"/>
      <c r="AL78" s="808"/>
      <c r="AM78" s="26"/>
      <c r="AN78" s="808"/>
    </row>
    <row r="79" spans="1:40" s="12" customFormat="1" ht="15" customHeight="1">
      <c r="A79" s="25"/>
      <c r="B79" s="25"/>
      <c r="C79" s="82" t="s">
        <v>68</v>
      </c>
      <c r="D79" s="40"/>
      <c r="E79" s="83"/>
      <c r="F79" s="83"/>
      <c r="G79" s="83"/>
      <c r="H79" s="83"/>
      <c r="I79" s="83"/>
      <c r="J79" s="83"/>
      <c r="K79" s="143"/>
      <c r="L79" s="994">
        <f t="shared" si="87"/>
        <v>0</v>
      </c>
      <c r="M79" s="995"/>
      <c r="N79" s="962">
        <f t="shared" si="89"/>
        <v>0</v>
      </c>
      <c r="O79" s="953"/>
      <c r="P79" s="962">
        <f t="shared" si="90"/>
        <v>0</v>
      </c>
      <c r="Q79" s="953"/>
      <c r="R79" s="962">
        <f t="shared" si="91"/>
        <v>0</v>
      </c>
      <c r="S79" s="953"/>
      <c r="T79" s="962">
        <f t="shared" si="92"/>
        <v>0</v>
      </c>
      <c r="U79" s="953"/>
      <c r="V79" s="962">
        <f t="shared" si="93"/>
        <v>0</v>
      </c>
      <c r="W79" s="953"/>
      <c r="X79" s="43">
        <f t="shared" si="88"/>
        <v>0</v>
      </c>
      <c r="Y79" s="1109"/>
      <c r="Z79" s="1110"/>
      <c r="AA79" s="1109"/>
      <c r="AB79" s="1110"/>
      <c r="AC79" s="1109"/>
      <c r="AD79" s="1110"/>
      <c r="AE79" s="1109"/>
      <c r="AF79" s="1110"/>
      <c r="AG79" s="1109"/>
      <c r="AH79" s="1110"/>
      <c r="AI79" s="716"/>
      <c r="AK79" s="26"/>
      <c r="AL79" s="808"/>
      <c r="AM79" s="26"/>
      <c r="AN79" s="808"/>
    </row>
    <row r="80" spans="1:40" s="12" customFormat="1" ht="15" customHeight="1">
      <c r="A80" s="25"/>
      <c r="B80" s="25"/>
      <c r="C80" s="82" t="s">
        <v>68</v>
      </c>
      <c r="D80" s="40"/>
      <c r="E80" s="83"/>
      <c r="F80" s="83"/>
      <c r="G80" s="83"/>
      <c r="H80" s="83"/>
      <c r="I80" s="83"/>
      <c r="J80" s="83"/>
      <c r="K80" s="143"/>
      <c r="L80" s="994">
        <f t="shared" si="87"/>
        <v>0</v>
      </c>
      <c r="M80" s="995"/>
      <c r="N80" s="962">
        <f t="shared" si="89"/>
        <v>0</v>
      </c>
      <c r="O80" s="953"/>
      <c r="P80" s="962">
        <f t="shared" si="90"/>
        <v>0</v>
      </c>
      <c r="Q80" s="953"/>
      <c r="R80" s="962">
        <f t="shared" si="91"/>
        <v>0</v>
      </c>
      <c r="S80" s="953"/>
      <c r="T80" s="962">
        <f t="shared" si="92"/>
        <v>0</v>
      </c>
      <c r="U80" s="953"/>
      <c r="V80" s="962">
        <f t="shared" si="93"/>
        <v>0</v>
      </c>
      <c r="W80" s="953"/>
      <c r="X80" s="43">
        <f t="shared" si="88"/>
        <v>0</v>
      </c>
      <c r="Y80" s="1109"/>
      <c r="Z80" s="1110"/>
      <c r="AA80" s="1109"/>
      <c r="AB80" s="1110"/>
      <c r="AC80" s="1109"/>
      <c r="AD80" s="1110"/>
      <c r="AE80" s="1109"/>
      <c r="AF80" s="1110"/>
      <c r="AG80" s="1109"/>
      <c r="AH80" s="1110"/>
      <c r="AI80" s="716"/>
      <c r="AK80" s="26"/>
      <c r="AL80" s="808"/>
      <c r="AM80" s="26"/>
      <c r="AN80" s="808"/>
    </row>
    <row r="81" spans="1:40" s="12" customFormat="1" ht="15" customHeight="1">
      <c r="A81" s="25"/>
      <c r="B81" s="25"/>
      <c r="C81" s="82" t="s">
        <v>68</v>
      </c>
      <c r="D81" s="40"/>
      <c r="E81" s="83"/>
      <c r="F81" s="83"/>
      <c r="G81" s="83"/>
      <c r="H81" s="83"/>
      <c r="I81" s="83"/>
      <c r="J81" s="83"/>
      <c r="K81" s="143"/>
      <c r="L81" s="994">
        <f t="shared" si="87"/>
        <v>0</v>
      </c>
      <c r="M81" s="995"/>
      <c r="N81" s="962">
        <f t="shared" si="89"/>
        <v>0</v>
      </c>
      <c r="O81" s="953"/>
      <c r="P81" s="962">
        <f t="shared" si="90"/>
        <v>0</v>
      </c>
      <c r="Q81" s="953"/>
      <c r="R81" s="962">
        <f t="shared" si="91"/>
        <v>0</v>
      </c>
      <c r="S81" s="953"/>
      <c r="T81" s="962">
        <f t="shared" si="92"/>
        <v>0</v>
      </c>
      <c r="U81" s="953"/>
      <c r="V81" s="962">
        <f t="shared" si="93"/>
        <v>0</v>
      </c>
      <c r="W81" s="953"/>
      <c r="X81" s="43">
        <f t="shared" si="88"/>
        <v>0</v>
      </c>
      <c r="Y81" s="1109"/>
      <c r="Z81" s="1110"/>
      <c r="AA81" s="1109"/>
      <c r="AB81" s="1110"/>
      <c r="AC81" s="1109"/>
      <c r="AD81" s="1110"/>
      <c r="AE81" s="1109"/>
      <c r="AF81" s="1110"/>
      <c r="AG81" s="1109"/>
      <c r="AH81" s="1110"/>
      <c r="AI81" s="716"/>
      <c r="AK81" s="26"/>
      <c r="AL81" s="808"/>
      <c r="AM81" s="26"/>
      <c r="AN81" s="808"/>
    </row>
    <row r="82" spans="1:40" s="12" customFormat="1" ht="15" customHeight="1">
      <c r="A82" s="25"/>
      <c r="B82" s="25"/>
      <c r="C82" s="82" t="s">
        <v>68</v>
      </c>
      <c r="D82" s="40"/>
      <c r="E82" s="83"/>
      <c r="F82" s="83"/>
      <c r="G82" s="83"/>
      <c r="H82" s="83"/>
      <c r="I82" s="83"/>
      <c r="J82" s="83"/>
      <c r="K82" s="143"/>
      <c r="L82" s="994">
        <f t="shared" si="87"/>
        <v>0</v>
      </c>
      <c r="M82" s="995"/>
      <c r="N82" s="962">
        <f t="shared" si="89"/>
        <v>0</v>
      </c>
      <c r="O82" s="953"/>
      <c r="P82" s="962">
        <f t="shared" si="90"/>
        <v>0</v>
      </c>
      <c r="Q82" s="953"/>
      <c r="R82" s="962">
        <f t="shared" si="91"/>
        <v>0</v>
      </c>
      <c r="S82" s="953"/>
      <c r="T82" s="962">
        <f t="shared" si="92"/>
        <v>0</v>
      </c>
      <c r="U82" s="953"/>
      <c r="V82" s="962">
        <f t="shared" si="93"/>
        <v>0</v>
      </c>
      <c r="W82" s="953"/>
      <c r="X82" s="43">
        <f t="shared" si="88"/>
        <v>0</v>
      </c>
      <c r="Y82" s="1109"/>
      <c r="Z82" s="1110"/>
      <c r="AA82" s="1109"/>
      <c r="AB82" s="1110"/>
      <c r="AC82" s="1109"/>
      <c r="AD82" s="1110"/>
      <c r="AE82" s="1109"/>
      <c r="AF82" s="1110"/>
      <c r="AG82" s="1109"/>
      <c r="AH82" s="1110"/>
      <c r="AI82" s="716"/>
      <c r="AK82" s="26"/>
      <c r="AL82" s="808"/>
      <c r="AM82" s="26"/>
      <c r="AN82" s="808"/>
    </row>
    <row r="83" spans="1:40" s="12" customFormat="1" ht="15" customHeight="1">
      <c r="A83" s="25"/>
      <c r="B83" s="25"/>
      <c r="C83" s="82" t="s">
        <v>68</v>
      </c>
      <c r="D83" s="40"/>
      <c r="E83" s="83"/>
      <c r="F83" s="83"/>
      <c r="G83" s="83"/>
      <c r="H83" s="83"/>
      <c r="I83" s="83"/>
      <c r="J83" s="83"/>
      <c r="K83" s="143"/>
      <c r="L83" s="994">
        <f t="shared" si="87"/>
        <v>0</v>
      </c>
      <c r="M83" s="995"/>
      <c r="N83" s="962">
        <f t="shared" si="89"/>
        <v>0</v>
      </c>
      <c r="O83" s="953"/>
      <c r="P83" s="962">
        <f t="shared" si="90"/>
        <v>0</v>
      </c>
      <c r="Q83" s="953"/>
      <c r="R83" s="962">
        <f t="shared" si="91"/>
        <v>0</v>
      </c>
      <c r="S83" s="953"/>
      <c r="T83" s="962">
        <f t="shared" si="92"/>
        <v>0</v>
      </c>
      <c r="U83" s="953"/>
      <c r="V83" s="962">
        <f t="shared" si="93"/>
        <v>0</v>
      </c>
      <c r="W83" s="953"/>
      <c r="X83" s="43">
        <f t="shared" si="88"/>
        <v>0</v>
      </c>
      <c r="Y83" s="1109"/>
      <c r="Z83" s="1110"/>
      <c r="AA83" s="1109"/>
      <c r="AB83" s="1110"/>
      <c r="AC83" s="1109"/>
      <c r="AD83" s="1110"/>
      <c r="AE83" s="1109"/>
      <c r="AF83" s="1110"/>
      <c r="AG83" s="1109"/>
      <c r="AH83" s="1110"/>
      <c r="AI83" s="716"/>
      <c r="AK83" s="26"/>
      <c r="AL83" s="808"/>
      <c r="AM83" s="26"/>
      <c r="AN83" s="808"/>
    </row>
    <row r="84" spans="1:40" s="12" customFormat="1" ht="15" customHeight="1">
      <c r="A84" s="25"/>
      <c r="B84" s="25"/>
      <c r="C84" s="82" t="s">
        <v>68</v>
      </c>
      <c r="D84" s="40"/>
      <c r="E84" s="83"/>
      <c r="F84" s="83"/>
      <c r="G84" s="83"/>
      <c r="H84" s="83"/>
      <c r="I84" s="83"/>
      <c r="J84" s="83"/>
      <c r="K84" s="143"/>
      <c r="L84" s="994">
        <f t="shared" si="87"/>
        <v>0</v>
      </c>
      <c r="M84" s="995"/>
      <c r="N84" s="962">
        <f t="shared" si="89"/>
        <v>0</v>
      </c>
      <c r="O84" s="953"/>
      <c r="P84" s="962">
        <f t="shared" si="90"/>
        <v>0</v>
      </c>
      <c r="Q84" s="953"/>
      <c r="R84" s="962">
        <f t="shared" si="91"/>
        <v>0</v>
      </c>
      <c r="S84" s="953"/>
      <c r="T84" s="962">
        <f t="shared" si="92"/>
        <v>0</v>
      </c>
      <c r="U84" s="953"/>
      <c r="V84" s="962">
        <f t="shared" si="93"/>
        <v>0</v>
      </c>
      <c r="W84" s="953"/>
      <c r="X84" s="43">
        <f t="shared" si="88"/>
        <v>0</v>
      </c>
      <c r="Y84" s="1109"/>
      <c r="Z84" s="1110"/>
      <c r="AA84" s="1109"/>
      <c r="AB84" s="1110"/>
      <c r="AC84" s="1109"/>
      <c r="AD84" s="1110"/>
      <c r="AE84" s="1109"/>
      <c r="AF84" s="1110"/>
      <c r="AG84" s="1109"/>
      <c r="AH84" s="1110"/>
      <c r="AI84" s="716"/>
      <c r="AK84" s="26"/>
      <c r="AL84" s="808"/>
      <c r="AM84" s="26"/>
      <c r="AN84" s="808"/>
    </row>
    <row r="85" spans="1:40" s="12" customFormat="1" ht="15" customHeight="1">
      <c r="A85" s="25"/>
      <c r="B85" s="25"/>
      <c r="C85" s="82" t="s">
        <v>68</v>
      </c>
      <c r="D85" s="40"/>
      <c r="E85" s="83"/>
      <c r="F85" s="83"/>
      <c r="G85" s="83"/>
      <c r="H85" s="83"/>
      <c r="I85" s="83"/>
      <c r="J85" s="83"/>
      <c r="K85" s="143"/>
      <c r="L85" s="994">
        <f t="shared" si="87"/>
        <v>0</v>
      </c>
      <c r="M85" s="995"/>
      <c r="N85" s="962">
        <f t="shared" si="89"/>
        <v>0</v>
      </c>
      <c r="O85" s="953"/>
      <c r="P85" s="962">
        <f t="shared" si="90"/>
        <v>0</v>
      </c>
      <c r="Q85" s="953"/>
      <c r="R85" s="962">
        <f t="shared" si="91"/>
        <v>0</v>
      </c>
      <c r="S85" s="953"/>
      <c r="T85" s="962">
        <f t="shared" si="92"/>
        <v>0</v>
      </c>
      <c r="U85" s="953"/>
      <c r="V85" s="962">
        <f t="shared" si="93"/>
        <v>0</v>
      </c>
      <c r="W85" s="953"/>
      <c r="X85" s="43">
        <f t="shared" si="88"/>
        <v>0</v>
      </c>
      <c r="Y85" s="1109"/>
      <c r="Z85" s="1110"/>
      <c r="AA85" s="1109"/>
      <c r="AB85" s="1110"/>
      <c r="AC85" s="1109"/>
      <c r="AD85" s="1110"/>
      <c r="AE85" s="1109"/>
      <c r="AF85" s="1110"/>
      <c r="AG85" s="1109"/>
      <c r="AH85" s="1110"/>
      <c r="AI85" s="716"/>
      <c r="AK85" s="26"/>
      <c r="AL85" s="808"/>
      <c r="AM85" s="26"/>
      <c r="AN85" s="808"/>
    </row>
    <row r="86" spans="1:40" s="12" customFormat="1" ht="15" customHeight="1">
      <c r="A86" s="25"/>
      <c r="B86" s="25"/>
      <c r="C86" s="82" t="s">
        <v>68</v>
      </c>
      <c r="D86" s="40"/>
      <c r="E86" s="83"/>
      <c r="F86" s="83"/>
      <c r="G86" s="83"/>
      <c r="H86" s="83"/>
      <c r="I86" s="83"/>
      <c r="J86" s="83"/>
      <c r="K86" s="143"/>
      <c r="L86" s="994">
        <f t="shared" si="87"/>
        <v>0</v>
      </c>
      <c r="M86" s="995"/>
      <c r="N86" s="962">
        <f t="shared" si="89"/>
        <v>0</v>
      </c>
      <c r="O86" s="953"/>
      <c r="P86" s="962">
        <f t="shared" si="90"/>
        <v>0</v>
      </c>
      <c r="Q86" s="953"/>
      <c r="R86" s="962">
        <f>G86*K86*(L86^2)</f>
        <v>0</v>
      </c>
      <c r="S86" s="953"/>
      <c r="T86" s="962">
        <f t="shared" si="92"/>
        <v>0</v>
      </c>
      <c r="U86" s="953"/>
      <c r="V86" s="962">
        <f t="shared" si="93"/>
        <v>0</v>
      </c>
      <c r="W86" s="953"/>
      <c r="X86" s="43">
        <f t="shared" si="88"/>
        <v>0</v>
      </c>
      <c r="Y86" s="1109"/>
      <c r="Z86" s="1110"/>
      <c r="AA86" s="1109"/>
      <c r="AB86" s="1110"/>
      <c r="AC86" s="1109"/>
      <c r="AD86" s="1110"/>
      <c r="AE86" s="1109"/>
      <c r="AF86" s="1110"/>
      <c r="AG86" s="1109"/>
      <c r="AH86" s="1110"/>
      <c r="AI86" s="716"/>
      <c r="AK86" s="26"/>
      <c r="AL86" s="808"/>
      <c r="AM86" s="26"/>
      <c r="AN86" s="808"/>
    </row>
    <row r="87" spans="1:40" s="12" customFormat="1" ht="15" customHeight="1">
      <c r="A87" s="25"/>
      <c r="B87" s="25"/>
      <c r="C87" s="56"/>
      <c r="D87" s="1122"/>
      <c r="E87" s="948"/>
      <c r="F87" s="948"/>
      <c r="G87" s="948"/>
      <c r="H87" s="948"/>
      <c r="I87" s="1005"/>
      <c r="J87" s="981" t="s">
        <v>528</v>
      </c>
      <c r="K87" s="980"/>
      <c r="L87" s="980"/>
      <c r="M87" s="980"/>
      <c r="N87" s="960">
        <f>SUM(N75:N86)</f>
        <v>0</v>
      </c>
      <c r="O87" s="961"/>
      <c r="P87" s="960">
        <f>SUM(P75:P86)</f>
        <v>0</v>
      </c>
      <c r="Q87" s="961"/>
      <c r="R87" s="960">
        <f>SUM(R75:R86)</f>
        <v>0</v>
      </c>
      <c r="S87" s="961"/>
      <c r="T87" s="960">
        <f>SUM(T75:T86)</f>
        <v>0</v>
      </c>
      <c r="U87" s="961"/>
      <c r="V87" s="960">
        <f>SUM(V75:V86)</f>
        <v>0</v>
      </c>
      <c r="W87" s="961"/>
      <c r="X87" s="733">
        <f>SUM(X75:X86)</f>
        <v>0</v>
      </c>
      <c r="Y87" s="960"/>
      <c r="Z87" s="961"/>
      <c r="AA87" s="960"/>
      <c r="AB87" s="961"/>
      <c r="AC87" s="960"/>
      <c r="AD87" s="961"/>
      <c r="AE87" s="960"/>
      <c r="AF87" s="961"/>
      <c r="AG87" s="960"/>
      <c r="AH87" s="961"/>
      <c r="AI87" s="733"/>
      <c r="AK87" s="203">
        <f>N87+P87+R87+T87+V87</f>
        <v>0</v>
      </c>
      <c r="AL87" s="809"/>
      <c r="AM87" s="203"/>
      <c r="AN87" s="809"/>
    </row>
    <row r="88" spans="1:40" s="12" customFormat="1" ht="25.5" customHeight="1">
      <c r="A88" s="25"/>
      <c r="B88" s="25"/>
      <c r="C88" s="56"/>
      <c r="D88" s="52"/>
      <c r="E88" s="1123" t="s">
        <v>323</v>
      </c>
      <c r="F88" s="1123"/>
      <c r="G88" s="1123"/>
      <c r="H88" s="1123"/>
      <c r="I88" s="1123"/>
      <c r="J88" s="57"/>
      <c r="K88" s="57"/>
      <c r="L88" s="155"/>
      <c r="M88" s="196"/>
      <c r="N88" s="156"/>
      <c r="O88" s="157"/>
      <c r="P88" s="156"/>
      <c r="Q88" s="157"/>
      <c r="R88" s="156"/>
      <c r="S88" s="157"/>
      <c r="T88" s="156"/>
      <c r="U88" s="157"/>
      <c r="V88" s="156"/>
      <c r="W88" s="157"/>
      <c r="X88" s="190"/>
      <c r="Y88" s="156"/>
      <c r="Z88" s="157"/>
      <c r="AA88" s="156"/>
      <c r="AB88" s="157"/>
      <c r="AC88" s="156"/>
      <c r="AD88" s="157"/>
      <c r="AE88" s="156"/>
      <c r="AF88" s="157"/>
      <c r="AG88" s="156"/>
      <c r="AH88" s="157"/>
      <c r="AI88" s="190"/>
      <c r="AK88" s="138"/>
      <c r="AL88" s="810"/>
      <c r="AM88" s="138"/>
      <c r="AN88" s="810"/>
    </row>
    <row r="89" spans="1:40" s="12" customFormat="1" ht="24.75" customHeight="1">
      <c r="A89" s="25"/>
      <c r="B89" s="25"/>
      <c r="C89" s="27" t="s">
        <v>688</v>
      </c>
      <c r="D89" s="704" t="s">
        <v>526</v>
      </c>
      <c r="E89" s="149" t="s">
        <v>691</v>
      </c>
      <c r="F89" s="149" t="s">
        <v>692</v>
      </c>
      <c r="G89" s="149" t="s">
        <v>693</v>
      </c>
      <c r="H89" s="149" t="s">
        <v>694</v>
      </c>
      <c r="I89" s="149" t="s">
        <v>695</v>
      </c>
      <c r="J89" s="83"/>
      <c r="K89" s="32" t="s">
        <v>687</v>
      </c>
      <c r="L89" s="1118" t="s">
        <v>4</v>
      </c>
      <c r="M89" s="1119"/>
      <c r="N89" s="77"/>
      <c r="O89" s="81"/>
      <c r="P89" s="77"/>
      <c r="Q89" s="81"/>
      <c r="R89" s="77"/>
      <c r="S89" s="81"/>
      <c r="T89" s="77"/>
      <c r="U89" s="81"/>
      <c r="V89" s="77"/>
      <c r="W89" s="81"/>
      <c r="X89" s="62"/>
      <c r="Y89" s="77"/>
      <c r="Z89" s="81"/>
      <c r="AA89" s="77"/>
      <c r="AB89" s="81"/>
      <c r="AC89" s="77"/>
      <c r="AD89" s="81"/>
      <c r="AE89" s="77"/>
      <c r="AF89" s="81"/>
      <c r="AG89" s="77"/>
      <c r="AH89" s="81"/>
      <c r="AI89" s="62"/>
      <c r="AK89" s="26"/>
      <c r="AL89" s="808"/>
      <c r="AM89" s="26"/>
      <c r="AN89" s="808"/>
    </row>
    <row r="90" spans="1:40" ht="15" customHeight="1">
      <c r="C90" s="82" t="s">
        <v>68</v>
      </c>
      <c r="D90" s="711"/>
      <c r="E90" s="83"/>
      <c r="F90" s="83"/>
      <c r="G90" s="83"/>
      <c r="H90" s="83"/>
      <c r="I90" s="83"/>
      <c r="J90" s="83"/>
      <c r="K90" s="143"/>
      <c r="L90" s="994">
        <f t="shared" ref="L90:L95" si="94">VLOOKUP(C90,TravelIncrease,2,0)</f>
        <v>0</v>
      </c>
      <c r="M90" s="995"/>
      <c r="N90" s="962">
        <f t="shared" ref="N90:N95" si="95">E90*K90</f>
        <v>0</v>
      </c>
      <c r="O90" s="953"/>
      <c r="P90" s="962">
        <f t="shared" ref="P90:P95" si="96">F90*K90*L90</f>
        <v>0</v>
      </c>
      <c r="Q90" s="953"/>
      <c r="R90" s="962">
        <f t="shared" ref="R90:R95" si="97">G90*K90*(L90^2)</f>
        <v>0</v>
      </c>
      <c r="S90" s="953"/>
      <c r="T90" s="962">
        <f t="shared" ref="T90:T95" si="98">H90*K90*(L90^3)</f>
        <v>0</v>
      </c>
      <c r="U90" s="953"/>
      <c r="V90" s="962">
        <f t="shared" ref="V90:V95" si="99">I90*K90*(L90^4)</f>
        <v>0</v>
      </c>
      <c r="W90" s="953"/>
      <c r="X90" s="43">
        <f t="shared" ref="X90:X95" si="100">SUM(N90+P90+R90+T90+V90)</f>
        <v>0</v>
      </c>
      <c r="Y90" s="1109"/>
      <c r="Z90" s="1110"/>
      <c r="AA90" s="1109"/>
      <c r="AB90" s="1110"/>
      <c r="AC90" s="1109"/>
      <c r="AD90" s="1110"/>
      <c r="AE90" s="1109"/>
      <c r="AF90" s="1110"/>
      <c r="AG90" s="1109"/>
      <c r="AH90" s="1110"/>
      <c r="AI90" s="716"/>
      <c r="AK90" s="26"/>
      <c r="AL90" s="808"/>
      <c r="AM90" s="26"/>
      <c r="AN90" s="808"/>
    </row>
    <row r="91" spans="1:40" ht="15" customHeight="1">
      <c r="C91" s="82" t="s">
        <v>68</v>
      </c>
      <c r="D91" s="40"/>
      <c r="E91" s="83"/>
      <c r="F91" s="83"/>
      <c r="G91" s="83"/>
      <c r="H91" s="83"/>
      <c r="I91" s="83"/>
      <c r="J91" s="83"/>
      <c r="K91" s="143"/>
      <c r="L91" s="994">
        <f t="shared" si="94"/>
        <v>0</v>
      </c>
      <c r="M91" s="995"/>
      <c r="N91" s="962">
        <f t="shared" si="95"/>
        <v>0</v>
      </c>
      <c r="O91" s="953"/>
      <c r="P91" s="962">
        <f t="shared" si="96"/>
        <v>0</v>
      </c>
      <c r="Q91" s="953"/>
      <c r="R91" s="962">
        <f t="shared" si="97"/>
        <v>0</v>
      </c>
      <c r="S91" s="953"/>
      <c r="T91" s="962">
        <f t="shared" si="98"/>
        <v>0</v>
      </c>
      <c r="U91" s="953"/>
      <c r="V91" s="962">
        <f t="shared" si="99"/>
        <v>0</v>
      </c>
      <c r="W91" s="953"/>
      <c r="X91" s="43">
        <f t="shared" si="100"/>
        <v>0</v>
      </c>
      <c r="Y91" s="1109"/>
      <c r="Z91" s="1110"/>
      <c r="AA91" s="1109"/>
      <c r="AB91" s="1110"/>
      <c r="AC91" s="1109"/>
      <c r="AD91" s="1110"/>
      <c r="AE91" s="1109"/>
      <c r="AF91" s="1110"/>
      <c r="AG91" s="1109"/>
      <c r="AH91" s="1110"/>
      <c r="AI91" s="716"/>
      <c r="AK91" s="26"/>
      <c r="AL91" s="808"/>
      <c r="AM91" s="26"/>
      <c r="AN91" s="808"/>
    </row>
    <row r="92" spans="1:40" ht="15" customHeight="1">
      <c r="C92" s="82" t="s">
        <v>68</v>
      </c>
      <c r="D92" s="711"/>
      <c r="E92" s="83"/>
      <c r="F92" s="83"/>
      <c r="G92" s="83"/>
      <c r="H92" s="83"/>
      <c r="I92" s="83"/>
      <c r="J92" s="83"/>
      <c r="K92" s="143"/>
      <c r="L92" s="994">
        <f t="shared" si="94"/>
        <v>0</v>
      </c>
      <c r="M92" s="995"/>
      <c r="N92" s="962">
        <f t="shared" si="95"/>
        <v>0</v>
      </c>
      <c r="O92" s="953"/>
      <c r="P92" s="962">
        <f t="shared" si="96"/>
        <v>0</v>
      </c>
      <c r="Q92" s="953"/>
      <c r="R92" s="962">
        <f t="shared" si="97"/>
        <v>0</v>
      </c>
      <c r="S92" s="953"/>
      <c r="T92" s="962">
        <f t="shared" si="98"/>
        <v>0</v>
      </c>
      <c r="U92" s="953"/>
      <c r="V92" s="962">
        <f t="shared" si="99"/>
        <v>0</v>
      </c>
      <c r="W92" s="953"/>
      <c r="X92" s="43">
        <f t="shared" si="100"/>
        <v>0</v>
      </c>
      <c r="Y92" s="1109"/>
      <c r="Z92" s="1110"/>
      <c r="AA92" s="1109"/>
      <c r="AB92" s="1110"/>
      <c r="AC92" s="1109"/>
      <c r="AD92" s="1110"/>
      <c r="AE92" s="1109"/>
      <c r="AF92" s="1110"/>
      <c r="AG92" s="1109"/>
      <c r="AH92" s="1110"/>
      <c r="AI92" s="716"/>
      <c r="AK92" s="26"/>
      <c r="AL92" s="808"/>
      <c r="AM92" s="26"/>
      <c r="AN92" s="808"/>
    </row>
    <row r="93" spans="1:40" ht="15" customHeight="1">
      <c r="C93" s="82" t="s">
        <v>68</v>
      </c>
      <c r="D93" s="40"/>
      <c r="E93" s="83"/>
      <c r="F93" s="83"/>
      <c r="G93" s="83"/>
      <c r="H93" s="83"/>
      <c r="I93" s="83"/>
      <c r="J93" s="83"/>
      <c r="K93" s="143"/>
      <c r="L93" s="994">
        <f t="shared" si="94"/>
        <v>0</v>
      </c>
      <c r="M93" s="995"/>
      <c r="N93" s="962">
        <f t="shared" si="95"/>
        <v>0</v>
      </c>
      <c r="O93" s="953"/>
      <c r="P93" s="962">
        <f t="shared" si="96"/>
        <v>0</v>
      </c>
      <c r="Q93" s="953"/>
      <c r="R93" s="962">
        <f t="shared" si="97"/>
        <v>0</v>
      </c>
      <c r="S93" s="953"/>
      <c r="T93" s="962">
        <f t="shared" si="98"/>
        <v>0</v>
      </c>
      <c r="U93" s="953"/>
      <c r="V93" s="962">
        <f t="shared" si="99"/>
        <v>0</v>
      </c>
      <c r="W93" s="953"/>
      <c r="X93" s="43">
        <f t="shared" si="100"/>
        <v>0</v>
      </c>
      <c r="Y93" s="1109"/>
      <c r="Z93" s="1110"/>
      <c r="AA93" s="1109"/>
      <c r="AB93" s="1110"/>
      <c r="AC93" s="1109"/>
      <c r="AD93" s="1110"/>
      <c r="AE93" s="1109"/>
      <c r="AF93" s="1110"/>
      <c r="AG93" s="1109"/>
      <c r="AH93" s="1110"/>
      <c r="AI93" s="716"/>
      <c r="AK93" s="26"/>
      <c r="AL93" s="808"/>
      <c r="AM93" s="26"/>
      <c r="AN93" s="808"/>
    </row>
    <row r="94" spans="1:40" ht="15" customHeight="1">
      <c r="C94" s="82" t="s">
        <v>68</v>
      </c>
      <c r="D94" s="711"/>
      <c r="E94" s="83"/>
      <c r="F94" s="83"/>
      <c r="G94" s="83"/>
      <c r="H94" s="83"/>
      <c r="I94" s="83"/>
      <c r="J94" s="83"/>
      <c r="K94" s="143"/>
      <c r="L94" s="994">
        <f t="shared" si="94"/>
        <v>0</v>
      </c>
      <c r="M94" s="995"/>
      <c r="N94" s="962">
        <f t="shared" si="95"/>
        <v>0</v>
      </c>
      <c r="O94" s="953"/>
      <c r="P94" s="962">
        <f t="shared" si="96"/>
        <v>0</v>
      </c>
      <c r="Q94" s="953"/>
      <c r="R94" s="962">
        <f t="shared" si="97"/>
        <v>0</v>
      </c>
      <c r="S94" s="953"/>
      <c r="T94" s="962">
        <f t="shared" si="98"/>
        <v>0</v>
      </c>
      <c r="U94" s="953"/>
      <c r="V94" s="962">
        <f t="shared" si="99"/>
        <v>0</v>
      </c>
      <c r="W94" s="953"/>
      <c r="X94" s="43">
        <f t="shared" si="100"/>
        <v>0</v>
      </c>
      <c r="Y94" s="1109"/>
      <c r="Z94" s="1110"/>
      <c r="AA94" s="1109"/>
      <c r="AB94" s="1110"/>
      <c r="AC94" s="1109"/>
      <c r="AD94" s="1110"/>
      <c r="AE94" s="1109"/>
      <c r="AF94" s="1110"/>
      <c r="AG94" s="1109"/>
      <c r="AH94" s="1110"/>
      <c r="AI94" s="716"/>
      <c r="AK94" s="26"/>
      <c r="AL94" s="808"/>
      <c r="AM94" s="26"/>
      <c r="AN94" s="808"/>
    </row>
    <row r="95" spans="1:40" ht="15" customHeight="1">
      <c r="C95" s="82" t="s">
        <v>68</v>
      </c>
      <c r="D95" s="40"/>
      <c r="E95" s="83"/>
      <c r="F95" s="83"/>
      <c r="G95" s="83"/>
      <c r="H95" s="83"/>
      <c r="I95" s="83"/>
      <c r="J95" s="83"/>
      <c r="K95" s="143"/>
      <c r="L95" s="994">
        <f t="shared" si="94"/>
        <v>0</v>
      </c>
      <c r="M95" s="995"/>
      <c r="N95" s="962">
        <f t="shared" si="95"/>
        <v>0</v>
      </c>
      <c r="O95" s="953"/>
      <c r="P95" s="962">
        <f t="shared" si="96"/>
        <v>0</v>
      </c>
      <c r="Q95" s="953"/>
      <c r="R95" s="962">
        <f t="shared" si="97"/>
        <v>0</v>
      </c>
      <c r="S95" s="953"/>
      <c r="T95" s="962">
        <f t="shared" si="98"/>
        <v>0</v>
      </c>
      <c r="U95" s="953"/>
      <c r="V95" s="962">
        <f t="shared" si="99"/>
        <v>0</v>
      </c>
      <c r="W95" s="953"/>
      <c r="X95" s="43">
        <f t="shared" si="100"/>
        <v>0</v>
      </c>
      <c r="Y95" s="1109"/>
      <c r="Z95" s="1110"/>
      <c r="AA95" s="1109"/>
      <c r="AB95" s="1110"/>
      <c r="AC95" s="1109"/>
      <c r="AD95" s="1110"/>
      <c r="AE95" s="1109"/>
      <c r="AF95" s="1110"/>
      <c r="AG95" s="1109"/>
      <c r="AH95" s="1110"/>
      <c r="AI95" s="716"/>
      <c r="AK95" s="26"/>
      <c r="AL95" s="808"/>
      <c r="AM95" s="26"/>
      <c r="AN95" s="808"/>
    </row>
    <row r="96" spans="1:40" ht="15" customHeight="1">
      <c r="C96" s="56"/>
      <c r="D96" s="712"/>
      <c r="E96" s="57"/>
      <c r="F96" s="57"/>
      <c r="G96" s="57"/>
      <c r="H96" s="57"/>
      <c r="I96" s="57"/>
      <c r="J96" s="979" t="s">
        <v>527</v>
      </c>
      <c r="K96" s="980"/>
      <c r="L96" s="980"/>
      <c r="M96" s="980"/>
      <c r="N96" s="960">
        <f>SUM(N90:N95)</f>
        <v>0</v>
      </c>
      <c r="O96" s="961"/>
      <c r="P96" s="960">
        <f>SUM(P90:P95)</f>
        <v>0</v>
      </c>
      <c r="Q96" s="961"/>
      <c r="R96" s="960">
        <f>SUM(R90:R95)</f>
        <v>0</v>
      </c>
      <c r="S96" s="961"/>
      <c r="T96" s="960">
        <f>SUM(T90:T95)</f>
        <v>0</v>
      </c>
      <c r="U96" s="961"/>
      <c r="V96" s="960">
        <f>SUM(V90:V95)</f>
        <v>0</v>
      </c>
      <c r="W96" s="961"/>
      <c r="X96" s="286">
        <f>SUM(X90:X95)</f>
        <v>0</v>
      </c>
      <c r="Y96" s="960">
        <f>SUM(Y90:Y95)</f>
        <v>0</v>
      </c>
      <c r="Z96" s="961"/>
      <c r="AA96" s="960">
        <f>SUM(AA90:AA95)</f>
        <v>0</v>
      </c>
      <c r="AB96" s="961"/>
      <c r="AC96" s="960">
        <f>SUM(AC90:AC95)</f>
        <v>0</v>
      </c>
      <c r="AD96" s="961"/>
      <c r="AE96" s="960">
        <f>SUM(AE90:AE95)</f>
        <v>0</v>
      </c>
      <c r="AF96" s="961"/>
      <c r="AG96" s="960">
        <f>SUM(AG90:AG95)</f>
        <v>0</v>
      </c>
      <c r="AH96" s="961"/>
      <c r="AI96" s="286">
        <f>SUM(AI90:AI95)</f>
        <v>0</v>
      </c>
      <c r="AK96" s="203">
        <f>N96+P96+R96+T96+V96</f>
        <v>0</v>
      </c>
      <c r="AL96" s="809"/>
      <c r="AM96" s="203"/>
      <c r="AN96" s="809"/>
    </row>
    <row r="97" spans="1:40" s="76" customFormat="1" ht="26.25" customHeight="1">
      <c r="A97" s="141">
        <v>2000</v>
      </c>
      <c r="B97" s="141"/>
      <c r="C97" s="170" t="s">
        <v>58</v>
      </c>
      <c r="D97" s="171"/>
      <c r="E97" s="982" t="s">
        <v>323</v>
      </c>
      <c r="F97" s="982"/>
      <c r="G97" s="982"/>
      <c r="H97" s="982"/>
      <c r="I97" s="982"/>
      <c r="J97" s="171"/>
      <c r="K97" s="171"/>
      <c r="L97" s="171"/>
      <c r="M97" s="172"/>
      <c r="N97" s="173"/>
      <c r="O97" s="174"/>
      <c r="P97" s="173"/>
      <c r="Q97" s="174"/>
      <c r="R97" s="173"/>
      <c r="S97" s="174"/>
      <c r="T97" s="173"/>
      <c r="U97" s="174"/>
      <c r="V97" s="173"/>
      <c r="W97" s="174"/>
      <c r="X97" s="169"/>
      <c r="Y97" s="173"/>
      <c r="Z97" s="174"/>
      <c r="AA97" s="173"/>
      <c r="AB97" s="174"/>
      <c r="AC97" s="173"/>
      <c r="AD97" s="174"/>
      <c r="AE97" s="173"/>
      <c r="AF97" s="174"/>
      <c r="AG97" s="173"/>
      <c r="AH97" s="174"/>
      <c r="AI97" s="169"/>
      <c r="AK97" s="138"/>
      <c r="AL97" s="810"/>
      <c r="AM97" s="138"/>
      <c r="AN97" s="810"/>
    </row>
    <row r="98" spans="1:40" s="12" customFormat="1" ht="34.5" customHeight="1">
      <c r="A98" s="25"/>
      <c r="B98" s="25"/>
      <c r="C98" s="27" t="s">
        <v>791</v>
      </c>
      <c r="D98" s="14" t="s">
        <v>526</v>
      </c>
      <c r="E98" s="149" t="s">
        <v>691</v>
      </c>
      <c r="F98" s="149" t="s">
        <v>692</v>
      </c>
      <c r="G98" s="149" t="s">
        <v>693</v>
      </c>
      <c r="H98" s="149" t="s">
        <v>694</v>
      </c>
      <c r="I98" s="149" t="s">
        <v>695</v>
      </c>
      <c r="J98" s="83"/>
      <c r="K98" s="32" t="s">
        <v>687</v>
      </c>
      <c r="L98" s="1118" t="s">
        <v>4</v>
      </c>
      <c r="M98" s="1119"/>
      <c r="N98" s="77"/>
      <c r="O98" s="81"/>
      <c r="P98" s="59"/>
      <c r="Q98" s="81"/>
      <c r="R98" s="59"/>
      <c r="S98" s="81"/>
      <c r="T98" s="59"/>
      <c r="U98" s="81"/>
      <c r="V98" s="59"/>
      <c r="W98" s="81"/>
      <c r="X98" s="62"/>
      <c r="Y98" s="77"/>
      <c r="Z98" s="81"/>
      <c r="AA98" s="59"/>
      <c r="AB98" s="81"/>
      <c r="AC98" s="59"/>
      <c r="AD98" s="81"/>
      <c r="AE98" s="59"/>
      <c r="AF98" s="81"/>
      <c r="AG98" s="59"/>
      <c r="AH98" s="81"/>
      <c r="AI98" s="62"/>
      <c r="AK98" s="26"/>
      <c r="AL98" s="808"/>
      <c r="AM98" s="26"/>
      <c r="AN98" s="808"/>
    </row>
    <row r="99" spans="1:40" s="12" customFormat="1" ht="15" customHeight="1">
      <c r="A99" s="25"/>
      <c r="B99" s="25"/>
      <c r="C99" s="82" t="s">
        <v>68</v>
      </c>
      <c r="D99" s="40"/>
      <c r="E99" s="83"/>
      <c r="F99" s="83"/>
      <c r="G99" s="83"/>
      <c r="H99" s="83"/>
      <c r="I99" s="83"/>
      <c r="J99" s="83"/>
      <c r="K99" s="143"/>
      <c r="L99" s="994">
        <f t="shared" ref="L99:L110" si="101">VLOOKUP(C99,TravelIncrease,2,0)</f>
        <v>0</v>
      </c>
      <c r="M99" s="995"/>
      <c r="N99" s="1116"/>
      <c r="O99" s="1117"/>
      <c r="P99" s="1116"/>
      <c r="Q99" s="1117"/>
      <c r="R99" s="1116"/>
      <c r="S99" s="1117"/>
      <c r="T99" s="1116"/>
      <c r="U99" s="1117"/>
      <c r="V99" s="1116"/>
      <c r="W99" s="1117"/>
      <c r="X99" s="717"/>
      <c r="Y99" s="1138">
        <f>E99*K99</f>
        <v>0</v>
      </c>
      <c r="Z99" s="1139"/>
      <c r="AA99" s="1138">
        <f>F99*K99*L99</f>
        <v>0</v>
      </c>
      <c r="AB99" s="1139"/>
      <c r="AC99" s="1138">
        <f>G99*K99*(L99^2)</f>
        <v>0</v>
      </c>
      <c r="AD99" s="1139"/>
      <c r="AE99" s="1138">
        <f>H99*K99*(L99^3)</f>
        <v>0</v>
      </c>
      <c r="AF99" s="1139"/>
      <c r="AG99" s="1138">
        <f>I99*K99*(L99^4)</f>
        <v>0</v>
      </c>
      <c r="AH99" s="1139"/>
      <c r="AI99" s="708">
        <f t="shared" ref="AI99:AI110" si="102">SUM(Y99+AA99+AC99+AE99+AG99)</f>
        <v>0</v>
      </c>
      <c r="AK99" s="26"/>
      <c r="AL99" s="808"/>
      <c r="AM99" s="26"/>
      <c r="AN99" s="808"/>
    </row>
    <row r="100" spans="1:40" s="12" customFormat="1" ht="15" customHeight="1">
      <c r="A100" s="25"/>
      <c r="B100" s="25"/>
      <c r="C100" s="82" t="s">
        <v>68</v>
      </c>
      <c r="D100" s="40"/>
      <c r="E100" s="83"/>
      <c r="F100" s="83"/>
      <c r="G100" s="83"/>
      <c r="H100" s="83"/>
      <c r="I100" s="83"/>
      <c r="J100" s="83"/>
      <c r="K100" s="143"/>
      <c r="L100" s="994">
        <f t="shared" si="101"/>
        <v>0</v>
      </c>
      <c r="M100" s="995"/>
      <c r="N100" s="1116"/>
      <c r="O100" s="1117"/>
      <c r="P100" s="1116"/>
      <c r="Q100" s="1117"/>
      <c r="R100" s="1116"/>
      <c r="S100" s="1117"/>
      <c r="T100" s="1116"/>
      <c r="U100" s="1117"/>
      <c r="V100" s="1116"/>
      <c r="W100" s="1117"/>
      <c r="X100" s="717"/>
      <c r="Y100" s="1138">
        <f>E100*K100</f>
        <v>0</v>
      </c>
      <c r="Z100" s="1139"/>
      <c r="AA100" s="1138">
        <f>F100*K100*L100</f>
        <v>0</v>
      </c>
      <c r="AB100" s="1139"/>
      <c r="AC100" s="1138">
        <f>G100*K100*(L100^2)</f>
        <v>0</v>
      </c>
      <c r="AD100" s="1139"/>
      <c r="AE100" s="1138">
        <f>H100*K100*(L100^3)</f>
        <v>0</v>
      </c>
      <c r="AF100" s="1139"/>
      <c r="AG100" s="1138">
        <f>I100*K100*(L100^4)</f>
        <v>0</v>
      </c>
      <c r="AH100" s="1139"/>
      <c r="AI100" s="708">
        <f t="shared" si="102"/>
        <v>0</v>
      </c>
      <c r="AK100" s="26"/>
      <c r="AL100" s="808"/>
      <c r="AM100" s="26"/>
      <c r="AN100" s="808"/>
    </row>
    <row r="101" spans="1:40" s="12" customFormat="1" ht="15" customHeight="1">
      <c r="A101" s="25"/>
      <c r="B101" s="25"/>
      <c r="C101" s="82" t="s">
        <v>68</v>
      </c>
      <c r="D101" s="40"/>
      <c r="E101" s="83"/>
      <c r="F101" s="83"/>
      <c r="G101" s="83"/>
      <c r="H101" s="83"/>
      <c r="I101" s="83"/>
      <c r="J101" s="83"/>
      <c r="K101" s="143"/>
      <c r="L101" s="994">
        <f t="shared" si="101"/>
        <v>0</v>
      </c>
      <c r="M101" s="995"/>
      <c r="N101" s="1116"/>
      <c r="O101" s="1117"/>
      <c r="P101" s="1116"/>
      <c r="Q101" s="1117"/>
      <c r="R101" s="1116"/>
      <c r="S101" s="1117"/>
      <c r="T101" s="1116"/>
      <c r="U101" s="1117"/>
      <c r="V101" s="1116"/>
      <c r="W101" s="1117"/>
      <c r="X101" s="717"/>
      <c r="Y101" s="1138">
        <f t="shared" ref="Y101:Y110" si="103">E101*K101</f>
        <v>0</v>
      </c>
      <c r="Z101" s="1139"/>
      <c r="AA101" s="1138">
        <f t="shared" ref="AA101:AA109" si="104">F101*K101*L101</f>
        <v>0</v>
      </c>
      <c r="AB101" s="1139"/>
      <c r="AC101" s="1138">
        <f t="shared" ref="AC101:AC110" si="105">G101*K101*(L101^2)</f>
        <v>0</v>
      </c>
      <c r="AD101" s="1139"/>
      <c r="AE101" s="1138">
        <f t="shared" ref="AE101:AE110" si="106">H101*K101*(L101^3)</f>
        <v>0</v>
      </c>
      <c r="AF101" s="1139"/>
      <c r="AG101" s="1138">
        <f t="shared" ref="AG101:AG110" si="107">I101*K101*(L101^4)</f>
        <v>0</v>
      </c>
      <c r="AH101" s="1139"/>
      <c r="AI101" s="708">
        <f t="shared" si="102"/>
        <v>0</v>
      </c>
      <c r="AK101" s="26"/>
      <c r="AL101" s="808"/>
      <c r="AM101" s="26"/>
      <c r="AN101" s="808"/>
    </row>
    <row r="102" spans="1:40" s="12" customFormat="1" ht="15" customHeight="1">
      <c r="A102" s="25"/>
      <c r="B102" s="25"/>
      <c r="C102" s="82" t="s">
        <v>68</v>
      </c>
      <c r="D102" s="40"/>
      <c r="E102" s="83"/>
      <c r="F102" s="83"/>
      <c r="G102" s="83"/>
      <c r="H102" s="83"/>
      <c r="I102" s="83"/>
      <c r="J102" s="83"/>
      <c r="K102" s="143"/>
      <c r="L102" s="994">
        <f t="shared" si="101"/>
        <v>0</v>
      </c>
      <c r="M102" s="995"/>
      <c r="N102" s="1116"/>
      <c r="O102" s="1117"/>
      <c r="P102" s="1116"/>
      <c r="Q102" s="1117"/>
      <c r="R102" s="1116"/>
      <c r="S102" s="1117"/>
      <c r="T102" s="1116"/>
      <c r="U102" s="1117"/>
      <c r="V102" s="1116"/>
      <c r="W102" s="1117"/>
      <c r="X102" s="717"/>
      <c r="Y102" s="1138">
        <f t="shared" si="103"/>
        <v>0</v>
      </c>
      <c r="Z102" s="1139"/>
      <c r="AA102" s="1138">
        <f t="shared" si="104"/>
        <v>0</v>
      </c>
      <c r="AB102" s="1139"/>
      <c r="AC102" s="1138">
        <f t="shared" si="105"/>
        <v>0</v>
      </c>
      <c r="AD102" s="1139"/>
      <c r="AE102" s="1138">
        <f t="shared" si="106"/>
        <v>0</v>
      </c>
      <c r="AF102" s="1139"/>
      <c r="AG102" s="1138">
        <f t="shared" si="107"/>
        <v>0</v>
      </c>
      <c r="AH102" s="1139"/>
      <c r="AI102" s="708">
        <f t="shared" si="102"/>
        <v>0</v>
      </c>
      <c r="AK102" s="26"/>
      <c r="AL102" s="808"/>
      <c r="AM102" s="26"/>
      <c r="AN102" s="808"/>
    </row>
    <row r="103" spans="1:40" s="12" customFormat="1" ht="15" customHeight="1">
      <c r="A103" s="25"/>
      <c r="B103" s="25"/>
      <c r="C103" s="82" t="s">
        <v>68</v>
      </c>
      <c r="D103" s="40"/>
      <c r="E103" s="83"/>
      <c r="F103" s="83"/>
      <c r="G103" s="83"/>
      <c r="H103" s="83"/>
      <c r="I103" s="83"/>
      <c r="J103" s="83"/>
      <c r="K103" s="143"/>
      <c r="L103" s="994">
        <f t="shared" si="101"/>
        <v>0</v>
      </c>
      <c r="M103" s="995"/>
      <c r="N103" s="1116"/>
      <c r="O103" s="1117"/>
      <c r="P103" s="1116"/>
      <c r="Q103" s="1117"/>
      <c r="R103" s="1116"/>
      <c r="S103" s="1117"/>
      <c r="T103" s="1116"/>
      <c r="U103" s="1117"/>
      <c r="V103" s="1116"/>
      <c r="W103" s="1117"/>
      <c r="X103" s="717"/>
      <c r="Y103" s="1138">
        <f t="shared" si="103"/>
        <v>0</v>
      </c>
      <c r="Z103" s="1139"/>
      <c r="AA103" s="1138">
        <f t="shared" si="104"/>
        <v>0</v>
      </c>
      <c r="AB103" s="1139"/>
      <c r="AC103" s="1138">
        <f t="shared" si="105"/>
        <v>0</v>
      </c>
      <c r="AD103" s="1139"/>
      <c r="AE103" s="1138">
        <f t="shared" si="106"/>
        <v>0</v>
      </c>
      <c r="AF103" s="1139"/>
      <c r="AG103" s="1138">
        <f t="shared" si="107"/>
        <v>0</v>
      </c>
      <c r="AH103" s="1139"/>
      <c r="AI103" s="708">
        <f t="shared" si="102"/>
        <v>0</v>
      </c>
      <c r="AK103" s="26"/>
      <c r="AL103" s="808"/>
      <c r="AM103" s="26"/>
      <c r="AN103" s="808"/>
    </row>
    <row r="104" spans="1:40" s="12" customFormat="1" ht="15" customHeight="1">
      <c r="A104" s="25"/>
      <c r="B104" s="25"/>
      <c r="C104" s="82" t="s">
        <v>68</v>
      </c>
      <c r="D104" s="40"/>
      <c r="E104" s="83"/>
      <c r="F104" s="83"/>
      <c r="G104" s="83"/>
      <c r="H104" s="83"/>
      <c r="I104" s="83"/>
      <c r="J104" s="83"/>
      <c r="K104" s="143"/>
      <c r="L104" s="994">
        <f t="shared" si="101"/>
        <v>0</v>
      </c>
      <c r="M104" s="995"/>
      <c r="N104" s="1116"/>
      <c r="O104" s="1117"/>
      <c r="P104" s="1116"/>
      <c r="Q104" s="1117"/>
      <c r="R104" s="1116"/>
      <c r="S104" s="1117"/>
      <c r="T104" s="1116"/>
      <c r="U104" s="1117"/>
      <c r="V104" s="1116"/>
      <c r="W104" s="1117"/>
      <c r="X104" s="717"/>
      <c r="Y104" s="1138">
        <f t="shared" si="103"/>
        <v>0</v>
      </c>
      <c r="Z104" s="1139"/>
      <c r="AA104" s="1138">
        <f t="shared" si="104"/>
        <v>0</v>
      </c>
      <c r="AB104" s="1139"/>
      <c r="AC104" s="1138">
        <f t="shared" si="105"/>
        <v>0</v>
      </c>
      <c r="AD104" s="1139"/>
      <c r="AE104" s="1138">
        <f t="shared" si="106"/>
        <v>0</v>
      </c>
      <c r="AF104" s="1139"/>
      <c r="AG104" s="1138">
        <f t="shared" si="107"/>
        <v>0</v>
      </c>
      <c r="AH104" s="1139"/>
      <c r="AI104" s="708">
        <f t="shared" si="102"/>
        <v>0</v>
      </c>
      <c r="AK104" s="26"/>
      <c r="AL104" s="808"/>
      <c r="AM104" s="26"/>
      <c r="AN104" s="808"/>
    </row>
    <row r="105" spans="1:40" s="12" customFormat="1" ht="15" customHeight="1">
      <c r="A105" s="25"/>
      <c r="B105" s="25"/>
      <c r="C105" s="82" t="s">
        <v>68</v>
      </c>
      <c r="D105" s="40"/>
      <c r="E105" s="83"/>
      <c r="F105" s="83"/>
      <c r="G105" s="83"/>
      <c r="H105" s="83"/>
      <c r="I105" s="83"/>
      <c r="J105" s="83"/>
      <c r="K105" s="143"/>
      <c r="L105" s="994">
        <f t="shared" si="101"/>
        <v>0</v>
      </c>
      <c r="M105" s="995"/>
      <c r="N105" s="1116"/>
      <c r="O105" s="1117"/>
      <c r="P105" s="1116"/>
      <c r="Q105" s="1117"/>
      <c r="R105" s="1116"/>
      <c r="S105" s="1117"/>
      <c r="T105" s="1116"/>
      <c r="U105" s="1117"/>
      <c r="V105" s="1116"/>
      <c r="W105" s="1117"/>
      <c r="X105" s="717"/>
      <c r="Y105" s="1138">
        <f t="shared" si="103"/>
        <v>0</v>
      </c>
      <c r="Z105" s="1139"/>
      <c r="AA105" s="1138">
        <f t="shared" si="104"/>
        <v>0</v>
      </c>
      <c r="AB105" s="1139"/>
      <c r="AC105" s="1138">
        <f t="shared" si="105"/>
        <v>0</v>
      </c>
      <c r="AD105" s="1139"/>
      <c r="AE105" s="1138">
        <f t="shared" si="106"/>
        <v>0</v>
      </c>
      <c r="AF105" s="1139"/>
      <c r="AG105" s="1138">
        <f t="shared" si="107"/>
        <v>0</v>
      </c>
      <c r="AH105" s="1139"/>
      <c r="AI105" s="708">
        <f t="shared" si="102"/>
        <v>0</v>
      </c>
      <c r="AK105" s="26"/>
      <c r="AL105" s="808"/>
      <c r="AM105" s="26"/>
      <c r="AN105" s="808"/>
    </row>
    <row r="106" spans="1:40" s="12" customFormat="1" ht="15" customHeight="1">
      <c r="A106" s="25"/>
      <c r="B106" s="25"/>
      <c r="C106" s="82" t="s">
        <v>68</v>
      </c>
      <c r="D106" s="40"/>
      <c r="E106" s="83"/>
      <c r="F106" s="83"/>
      <c r="G106" s="83"/>
      <c r="H106" s="83"/>
      <c r="I106" s="83"/>
      <c r="J106" s="83"/>
      <c r="K106" s="143"/>
      <c r="L106" s="994">
        <f t="shared" si="101"/>
        <v>0</v>
      </c>
      <c r="M106" s="995"/>
      <c r="N106" s="1116"/>
      <c r="O106" s="1117"/>
      <c r="P106" s="1116"/>
      <c r="Q106" s="1117"/>
      <c r="R106" s="1116"/>
      <c r="S106" s="1117"/>
      <c r="T106" s="1116"/>
      <c r="U106" s="1117"/>
      <c r="V106" s="1116"/>
      <c r="W106" s="1117"/>
      <c r="X106" s="717"/>
      <c r="Y106" s="1138">
        <f t="shared" si="103"/>
        <v>0</v>
      </c>
      <c r="Z106" s="1139"/>
      <c r="AA106" s="1138">
        <f t="shared" si="104"/>
        <v>0</v>
      </c>
      <c r="AB106" s="1139"/>
      <c r="AC106" s="1138">
        <f t="shared" si="105"/>
        <v>0</v>
      </c>
      <c r="AD106" s="1139"/>
      <c r="AE106" s="1138">
        <f t="shared" si="106"/>
        <v>0</v>
      </c>
      <c r="AF106" s="1139"/>
      <c r="AG106" s="1138">
        <f t="shared" si="107"/>
        <v>0</v>
      </c>
      <c r="AH106" s="1139"/>
      <c r="AI106" s="708">
        <f t="shared" si="102"/>
        <v>0</v>
      </c>
      <c r="AK106" s="26"/>
      <c r="AL106" s="808"/>
      <c r="AM106" s="26"/>
      <c r="AN106" s="808"/>
    </row>
    <row r="107" spans="1:40" s="12" customFormat="1" ht="15" customHeight="1">
      <c r="A107" s="25"/>
      <c r="B107" s="25"/>
      <c r="C107" s="82" t="s">
        <v>68</v>
      </c>
      <c r="D107" s="40"/>
      <c r="E107" s="83"/>
      <c r="F107" s="83"/>
      <c r="G107" s="83"/>
      <c r="H107" s="83"/>
      <c r="I107" s="83"/>
      <c r="J107" s="83"/>
      <c r="K107" s="143"/>
      <c r="L107" s="994">
        <f t="shared" si="101"/>
        <v>0</v>
      </c>
      <c r="M107" s="995"/>
      <c r="N107" s="1116"/>
      <c r="O107" s="1117"/>
      <c r="P107" s="1116"/>
      <c r="Q107" s="1117"/>
      <c r="R107" s="1116"/>
      <c r="S107" s="1117"/>
      <c r="T107" s="1116"/>
      <c r="U107" s="1117"/>
      <c r="V107" s="1116"/>
      <c r="W107" s="1117"/>
      <c r="X107" s="717"/>
      <c r="Y107" s="1138">
        <f t="shared" si="103"/>
        <v>0</v>
      </c>
      <c r="Z107" s="1139"/>
      <c r="AA107" s="1138">
        <f t="shared" si="104"/>
        <v>0</v>
      </c>
      <c r="AB107" s="1139"/>
      <c r="AC107" s="1138">
        <f t="shared" si="105"/>
        <v>0</v>
      </c>
      <c r="AD107" s="1139"/>
      <c r="AE107" s="1138">
        <f t="shared" si="106"/>
        <v>0</v>
      </c>
      <c r="AF107" s="1139"/>
      <c r="AG107" s="1138">
        <f t="shared" si="107"/>
        <v>0</v>
      </c>
      <c r="AH107" s="1139"/>
      <c r="AI107" s="708">
        <f t="shared" si="102"/>
        <v>0</v>
      </c>
      <c r="AK107" s="26"/>
      <c r="AL107" s="808"/>
      <c r="AM107" s="26"/>
      <c r="AN107" s="808"/>
    </row>
    <row r="108" spans="1:40" s="12" customFormat="1" ht="15" customHeight="1">
      <c r="A108" s="25"/>
      <c r="B108" s="25"/>
      <c r="C108" s="82" t="s">
        <v>68</v>
      </c>
      <c r="D108" s="40"/>
      <c r="E108" s="83"/>
      <c r="F108" s="83"/>
      <c r="G108" s="83"/>
      <c r="H108" s="83"/>
      <c r="I108" s="83"/>
      <c r="J108" s="83"/>
      <c r="K108" s="143"/>
      <c r="L108" s="994">
        <f t="shared" si="101"/>
        <v>0</v>
      </c>
      <c r="M108" s="995"/>
      <c r="N108" s="1116"/>
      <c r="O108" s="1117"/>
      <c r="P108" s="1116"/>
      <c r="Q108" s="1117"/>
      <c r="R108" s="1116"/>
      <c r="S108" s="1117"/>
      <c r="T108" s="1116"/>
      <c r="U108" s="1117"/>
      <c r="V108" s="1116"/>
      <c r="W108" s="1117"/>
      <c r="X108" s="717"/>
      <c r="Y108" s="1138">
        <f t="shared" si="103"/>
        <v>0</v>
      </c>
      <c r="Z108" s="1139"/>
      <c r="AA108" s="1138">
        <f t="shared" si="104"/>
        <v>0</v>
      </c>
      <c r="AB108" s="1139"/>
      <c r="AC108" s="1138">
        <f t="shared" si="105"/>
        <v>0</v>
      </c>
      <c r="AD108" s="1139"/>
      <c r="AE108" s="1138">
        <f t="shared" si="106"/>
        <v>0</v>
      </c>
      <c r="AF108" s="1139"/>
      <c r="AG108" s="1138">
        <f t="shared" si="107"/>
        <v>0</v>
      </c>
      <c r="AH108" s="1139"/>
      <c r="AI108" s="708">
        <f t="shared" si="102"/>
        <v>0</v>
      </c>
      <c r="AK108" s="26"/>
      <c r="AL108" s="808"/>
      <c r="AM108" s="26"/>
      <c r="AN108" s="808"/>
    </row>
    <row r="109" spans="1:40" s="12" customFormat="1" ht="15" customHeight="1">
      <c r="A109" s="25"/>
      <c r="B109" s="25"/>
      <c r="C109" s="82" t="s">
        <v>68</v>
      </c>
      <c r="D109" s="40"/>
      <c r="E109" s="83"/>
      <c r="F109" s="83"/>
      <c r="G109" s="83"/>
      <c r="H109" s="83"/>
      <c r="I109" s="83"/>
      <c r="J109" s="83"/>
      <c r="K109" s="143"/>
      <c r="L109" s="994">
        <f t="shared" si="101"/>
        <v>0</v>
      </c>
      <c r="M109" s="995"/>
      <c r="N109" s="1116"/>
      <c r="O109" s="1117"/>
      <c r="P109" s="1116"/>
      <c r="Q109" s="1117"/>
      <c r="R109" s="1116"/>
      <c r="S109" s="1117"/>
      <c r="T109" s="1116"/>
      <c r="U109" s="1117"/>
      <c r="V109" s="1116"/>
      <c r="W109" s="1117"/>
      <c r="X109" s="717"/>
      <c r="Y109" s="1138">
        <f t="shared" si="103"/>
        <v>0</v>
      </c>
      <c r="Z109" s="1139"/>
      <c r="AA109" s="1138">
        <f t="shared" si="104"/>
        <v>0</v>
      </c>
      <c r="AB109" s="1139"/>
      <c r="AC109" s="1138">
        <f t="shared" si="105"/>
        <v>0</v>
      </c>
      <c r="AD109" s="1139"/>
      <c r="AE109" s="1138">
        <f t="shared" si="106"/>
        <v>0</v>
      </c>
      <c r="AF109" s="1139"/>
      <c r="AG109" s="1138">
        <f t="shared" si="107"/>
        <v>0</v>
      </c>
      <c r="AH109" s="1139"/>
      <c r="AI109" s="708">
        <f t="shared" si="102"/>
        <v>0</v>
      </c>
      <c r="AK109" s="202"/>
      <c r="AL109" s="811"/>
      <c r="AM109" s="202"/>
      <c r="AN109" s="811"/>
    </row>
    <row r="110" spans="1:40" s="12" customFormat="1" ht="15" customHeight="1">
      <c r="A110" s="25"/>
      <c r="B110" s="25"/>
      <c r="C110" s="82" t="s">
        <v>68</v>
      </c>
      <c r="D110" s="40"/>
      <c r="E110" s="83"/>
      <c r="F110" s="83"/>
      <c r="G110" s="83"/>
      <c r="H110" s="83"/>
      <c r="I110" s="83"/>
      <c r="J110" s="83"/>
      <c r="K110" s="143"/>
      <c r="L110" s="994">
        <f t="shared" si="101"/>
        <v>0</v>
      </c>
      <c r="M110" s="995"/>
      <c r="N110" s="1116"/>
      <c r="O110" s="1117"/>
      <c r="P110" s="1116"/>
      <c r="Q110" s="1117"/>
      <c r="R110" s="1116"/>
      <c r="S110" s="1117"/>
      <c r="T110" s="1116"/>
      <c r="U110" s="1117"/>
      <c r="V110" s="1116"/>
      <c r="W110" s="1117"/>
      <c r="X110" s="717"/>
      <c r="Y110" s="1138">
        <f t="shared" si="103"/>
        <v>0</v>
      </c>
      <c r="Z110" s="1139"/>
      <c r="AA110" s="1138">
        <f>F110*K110*L110</f>
        <v>0</v>
      </c>
      <c r="AB110" s="1139"/>
      <c r="AC110" s="1138">
        <f t="shared" si="105"/>
        <v>0</v>
      </c>
      <c r="AD110" s="1139"/>
      <c r="AE110" s="1138">
        <f t="shared" si="106"/>
        <v>0</v>
      </c>
      <c r="AF110" s="1139"/>
      <c r="AG110" s="1138">
        <f t="shared" si="107"/>
        <v>0</v>
      </c>
      <c r="AH110" s="1139"/>
      <c r="AI110" s="708">
        <f t="shared" si="102"/>
        <v>0</v>
      </c>
      <c r="AK110" s="26"/>
      <c r="AL110" s="808"/>
      <c r="AM110" s="26"/>
      <c r="AN110" s="808"/>
    </row>
    <row r="111" spans="1:40" s="12" customFormat="1" ht="15" customHeight="1">
      <c r="A111" s="25"/>
      <c r="B111" s="25"/>
      <c r="C111" s="56"/>
      <c r="D111" s="1122"/>
      <c r="E111" s="948"/>
      <c r="F111" s="948"/>
      <c r="G111" s="948"/>
      <c r="H111" s="948"/>
      <c r="I111" s="1005"/>
      <c r="J111" s="981" t="s">
        <v>528</v>
      </c>
      <c r="K111" s="980"/>
      <c r="L111" s="980"/>
      <c r="M111" s="980"/>
      <c r="N111" s="960"/>
      <c r="O111" s="961"/>
      <c r="P111" s="960"/>
      <c r="Q111" s="961"/>
      <c r="R111" s="960"/>
      <c r="S111" s="961"/>
      <c r="T111" s="960"/>
      <c r="U111" s="961"/>
      <c r="V111" s="960"/>
      <c r="W111" s="961"/>
      <c r="X111" s="733"/>
      <c r="Y111" s="960">
        <f>SUM(Y99:Y110)</f>
        <v>0</v>
      </c>
      <c r="Z111" s="961"/>
      <c r="AA111" s="960">
        <f>SUM(AA99:AA110)</f>
        <v>0</v>
      </c>
      <c r="AB111" s="961"/>
      <c r="AC111" s="960">
        <f>SUM(AC99:AC110)</f>
        <v>0</v>
      </c>
      <c r="AD111" s="961"/>
      <c r="AE111" s="960">
        <f>SUM(AE99:AE110)</f>
        <v>0</v>
      </c>
      <c r="AF111" s="961"/>
      <c r="AG111" s="960">
        <f>SUM(AG99:AG110)</f>
        <v>0</v>
      </c>
      <c r="AH111" s="961"/>
      <c r="AI111" s="733">
        <f>SUM(AI99:AI110)</f>
        <v>0</v>
      </c>
      <c r="AK111" s="26"/>
      <c r="AL111" s="808"/>
      <c r="AM111" s="26">
        <f>Y111+AA111+AC111+AE111+AG111</f>
        <v>0</v>
      </c>
      <c r="AN111" s="808"/>
    </row>
    <row r="112" spans="1:40" s="12" customFormat="1" ht="25.5" customHeight="1">
      <c r="A112" s="25"/>
      <c r="B112" s="25"/>
      <c r="C112" s="56"/>
      <c r="D112" s="52"/>
      <c r="E112" s="1123" t="s">
        <v>323</v>
      </c>
      <c r="F112" s="1123"/>
      <c r="G112" s="1123"/>
      <c r="H112" s="1123"/>
      <c r="I112" s="1123"/>
      <c r="J112" s="57"/>
      <c r="K112" s="57"/>
      <c r="L112" s="155"/>
      <c r="M112" s="196"/>
      <c r="N112" s="156"/>
      <c r="O112" s="157"/>
      <c r="P112" s="156"/>
      <c r="Q112" s="157"/>
      <c r="R112" s="156"/>
      <c r="S112" s="157"/>
      <c r="T112" s="156"/>
      <c r="U112" s="157"/>
      <c r="V112" s="156"/>
      <c r="W112" s="157"/>
      <c r="X112" s="190"/>
      <c r="Y112" s="156"/>
      <c r="Z112" s="157"/>
      <c r="AA112" s="156"/>
      <c r="AB112" s="157"/>
      <c r="AC112" s="156"/>
      <c r="AD112" s="157"/>
      <c r="AE112" s="156"/>
      <c r="AF112" s="157"/>
      <c r="AG112" s="156"/>
      <c r="AH112" s="157"/>
      <c r="AI112" s="190"/>
      <c r="AK112" s="26"/>
      <c r="AL112" s="808"/>
      <c r="AM112" s="26"/>
      <c r="AN112" s="808"/>
    </row>
    <row r="113" spans="1:40" s="12" customFormat="1" ht="24.75" customHeight="1">
      <c r="A113" s="25"/>
      <c r="B113" s="25"/>
      <c r="C113" s="27" t="s">
        <v>688</v>
      </c>
      <c r="D113" s="704" t="s">
        <v>526</v>
      </c>
      <c r="E113" s="149" t="s">
        <v>691</v>
      </c>
      <c r="F113" s="149" t="s">
        <v>692</v>
      </c>
      <c r="G113" s="149" t="s">
        <v>693</v>
      </c>
      <c r="H113" s="149" t="s">
        <v>694</v>
      </c>
      <c r="I113" s="149" t="s">
        <v>695</v>
      </c>
      <c r="J113" s="83"/>
      <c r="K113" s="32" t="s">
        <v>687</v>
      </c>
      <c r="L113" s="1118" t="s">
        <v>4</v>
      </c>
      <c r="M113" s="1119"/>
      <c r="N113" s="77"/>
      <c r="O113" s="81"/>
      <c r="P113" s="77"/>
      <c r="Q113" s="81"/>
      <c r="R113" s="77"/>
      <c r="S113" s="81"/>
      <c r="T113" s="77"/>
      <c r="U113" s="81"/>
      <c r="V113" s="77"/>
      <c r="W113" s="81"/>
      <c r="X113" s="62"/>
      <c r="Y113" s="77"/>
      <c r="Z113" s="81"/>
      <c r="AA113" s="77"/>
      <c r="AB113" s="81"/>
      <c r="AC113" s="77"/>
      <c r="AD113" s="81"/>
      <c r="AE113" s="77"/>
      <c r="AF113" s="81"/>
      <c r="AG113" s="77"/>
      <c r="AH113" s="81"/>
      <c r="AI113" s="62"/>
      <c r="AK113" s="26"/>
      <c r="AL113" s="808"/>
      <c r="AM113" s="26"/>
      <c r="AN113" s="808"/>
    </row>
    <row r="114" spans="1:40" ht="15" customHeight="1">
      <c r="C114" s="82" t="s">
        <v>68</v>
      </c>
      <c r="D114" s="711"/>
      <c r="E114" s="83"/>
      <c r="F114" s="83"/>
      <c r="G114" s="83"/>
      <c r="H114" s="83"/>
      <c r="I114" s="83"/>
      <c r="J114" s="83"/>
      <c r="K114" s="143"/>
      <c r="L114" s="994">
        <f t="shared" ref="L114:L119" si="108">VLOOKUP(C114,TravelIncrease,2,0)</f>
        <v>0</v>
      </c>
      <c r="M114" s="995"/>
      <c r="N114" s="1116"/>
      <c r="O114" s="1117"/>
      <c r="P114" s="1116"/>
      <c r="Q114" s="1117"/>
      <c r="R114" s="1116"/>
      <c r="S114" s="1117"/>
      <c r="T114" s="1116"/>
      <c r="U114" s="1117"/>
      <c r="V114" s="1116"/>
      <c r="W114" s="1117"/>
      <c r="X114" s="717"/>
      <c r="Y114" s="1138">
        <f t="shared" ref="Y114:Y119" si="109">E114*K114</f>
        <v>0</v>
      </c>
      <c r="Z114" s="1139"/>
      <c r="AA114" s="1138">
        <f t="shared" ref="AA114:AA119" si="110">F114*K114*L114</f>
        <v>0</v>
      </c>
      <c r="AB114" s="1139"/>
      <c r="AC114" s="1138">
        <f t="shared" ref="AC114:AC119" si="111">G114*K114*(L114^2)</f>
        <v>0</v>
      </c>
      <c r="AD114" s="1139"/>
      <c r="AE114" s="1138">
        <f t="shared" ref="AE114:AE119" si="112">H114*K114*(L114^3)</f>
        <v>0</v>
      </c>
      <c r="AF114" s="1139"/>
      <c r="AG114" s="1138">
        <f t="shared" ref="AG114:AG119" si="113">I114*K114*(L114^4)</f>
        <v>0</v>
      </c>
      <c r="AH114" s="1139"/>
      <c r="AI114" s="708">
        <f t="shared" ref="AI114:AI119" si="114">SUM(Y114+AA114+AC114+AE114+AG114)</f>
        <v>0</v>
      </c>
      <c r="AK114" s="26"/>
      <c r="AL114" s="808"/>
      <c r="AM114" s="26"/>
      <c r="AN114" s="808"/>
    </row>
    <row r="115" spans="1:40" ht="15" customHeight="1">
      <c r="C115" s="82" t="s">
        <v>68</v>
      </c>
      <c r="D115" s="40"/>
      <c r="E115" s="83"/>
      <c r="F115" s="83"/>
      <c r="G115" s="83"/>
      <c r="H115" s="83"/>
      <c r="I115" s="83"/>
      <c r="J115" s="83"/>
      <c r="K115" s="143"/>
      <c r="L115" s="994">
        <f t="shared" si="108"/>
        <v>0</v>
      </c>
      <c r="M115" s="995"/>
      <c r="N115" s="1116"/>
      <c r="O115" s="1117"/>
      <c r="P115" s="1116"/>
      <c r="Q115" s="1117"/>
      <c r="R115" s="1116"/>
      <c r="S115" s="1117"/>
      <c r="T115" s="1116"/>
      <c r="U115" s="1117"/>
      <c r="V115" s="1116"/>
      <c r="W115" s="1117"/>
      <c r="X115" s="717"/>
      <c r="Y115" s="1138">
        <f t="shared" si="109"/>
        <v>0</v>
      </c>
      <c r="Z115" s="1139"/>
      <c r="AA115" s="1138">
        <f t="shared" si="110"/>
        <v>0</v>
      </c>
      <c r="AB115" s="1139"/>
      <c r="AC115" s="1138">
        <f t="shared" si="111"/>
        <v>0</v>
      </c>
      <c r="AD115" s="1139"/>
      <c r="AE115" s="1138">
        <f t="shared" si="112"/>
        <v>0</v>
      </c>
      <c r="AF115" s="1139"/>
      <c r="AG115" s="1138">
        <f t="shared" si="113"/>
        <v>0</v>
      </c>
      <c r="AH115" s="1139"/>
      <c r="AI115" s="708">
        <f t="shared" si="114"/>
        <v>0</v>
      </c>
      <c r="AK115" s="202"/>
      <c r="AL115" s="811"/>
      <c r="AM115" s="202"/>
      <c r="AN115" s="811"/>
    </row>
    <row r="116" spans="1:40" ht="15" customHeight="1">
      <c r="C116" s="82" t="s">
        <v>68</v>
      </c>
      <c r="D116" s="711"/>
      <c r="E116" s="83"/>
      <c r="F116" s="83"/>
      <c r="G116" s="83"/>
      <c r="H116" s="83"/>
      <c r="I116" s="83"/>
      <c r="J116" s="83"/>
      <c r="K116" s="143"/>
      <c r="L116" s="994">
        <f t="shared" si="108"/>
        <v>0</v>
      </c>
      <c r="M116" s="995"/>
      <c r="N116" s="1116"/>
      <c r="O116" s="1117"/>
      <c r="P116" s="1116"/>
      <c r="Q116" s="1117"/>
      <c r="R116" s="1116"/>
      <c r="S116" s="1117"/>
      <c r="T116" s="1116"/>
      <c r="U116" s="1117"/>
      <c r="V116" s="1116"/>
      <c r="W116" s="1117"/>
      <c r="X116" s="717"/>
      <c r="Y116" s="1138">
        <f t="shared" si="109"/>
        <v>0</v>
      </c>
      <c r="Z116" s="1139"/>
      <c r="AA116" s="1138">
        <f t="shared" si="110"/>
        <v>0</v>
      </c>
      <c r="AB116" s="1139"/>
      <c r="AC116" s="1138">
        <f t="shared" si="111"/>
        <v>0</v>
      </c>
      <c r="AD116" s="1139"/>
      <c r="AE116" s="1138">
        <f t="shared" si="112"/>
        <v>0</v>
      </c>
      <c r="AF116" s="1139"/>
      <c r="AG116" s="1138">
        <f t="shared" si="113"/>
        <v>0</v>
      </c>
      <c r="AH116" s="1139"/>
      <c r="AI116" s="708">
        <f t="shared" si="114"/>
        <v>0</v>
      </c>
      <c r="AK116" s="139"/>
      <c r="AL116" s="813"/>
      <c r="AM116" s="139"/>
      <c r="AN116" s="813"/>
    </row>
    <row r="117" spans="1:40" ht="15" customHeight="1">
      <c r="C117" s="82" t="s">
        <v>68</v>
      </c>
      <c r="D117" s="40"/>
      <c r="E117" s="83"/>
      <c r="F117" s="83"/>
      <c r="G117" s="83"/>
      <c r="H117" s="83"/>
      <c r="I117" s="83"/>
      <c r="J117" s="83"/>
      <c r="K117" s="143"/>
      <c r="L117" s="994">
        <f t="shared" si="108"/>
        <v>0</v>
      </c>
      <c r="M117" s="995"/>
      <c r="N117" s="1116"/>
      <c r="O117" s="1117"/>
      <c r="P117" s="1116"/>
      <c r="Q117" s="1117"/>
      <c r="R117" s="1116"/>
      <c r="S117" s="1117"/>
      <c r="T117" s="1116"/>
      <c r="U117" s="1117"/>
      <c r="V117" s="1116"/>
      <c r="W117" s="1117"/>
      <c r="X117" s="717"/>
      <c r="Y117" s="1138">
        <f t="shared" si="109"/>
        <v>0</v>
      </c>
      <c r="Z117" s="1139"/>
      <c r="AA117" s="1138">
        <f t="shared" si="110"/>
        <v>0</v>
      </c>
      <c r="AB117" s="1139"/>
      <c r="AC117" s="1138">
        <f t="shared" si="111"/>
        <v>0</v>
      </c>
      <c r="AD117" s="1139"/>
      <c r="AE117" s="1138">
        <f t="shared" si="112"/>
        <v>0</v>
      </c>
      <c r="AF117" s="1139"/>
      <c r="AG117" s="1138">
        <f t="shared" si="113"/>
        <v>0</v>
      </c>
      <c r="AH117" s="1139"/>
      <c r="AI117" s="708">
        <f t="shared" si="114"/>
        <v>0</v>
      </c>
      <c r="AK117" s="26"/>
      <c r="AL117" s="808"/>
      <c r="AM117" s="26"/>
      <c r="AN117" s="808"/>
    </row>
    <row r="118" spans="1:40" ht="15" customHeight="1">
      <c r="C118" s="82" t="s">
        <v>68</v>
      </c>
      <c r="D118" s="711"/>
      <c r="E118" s="83"/>
      <c r="F118" s="83"/>
      <c r="G118" s="83"/>
      <c r="H118" s="83"/>
      <c r="I118" s="83"/>
      <c r="J118" s="83"/>
      <c r="K118" s="143"/>
      <c r="L118" s="994">
        <f t="shared" si="108"/>
        <v>0</v>
      </c>
      <c r="M118" s="995"/>
      <c r="N118" s="1116"/>
      <c r="O118" s="1117"/>
      <c r="P118" s="1116"/>
      <c r="Q118" s="1117"/>
      <c r="R118" s="1116"/>
      <c r="S118" s="1117"/>
      <c r="T118" s="1116"/>
      <c r="U118" s="1117"/>
      <c r="V118" s="1116"/>
      <c r="W118" s="1117"/>
      <c r="X118" s="717"/>
      <c r="Y118" s="1138">
        <f t="shared" si="109"/>
        <v>0</v>
      </c>
      <c r="Z118" s="1139"/>
      <c r="AA118" s="1138">
        <f t="shared" si="110"/>
        <v>0</v>
      </c>
      <c r="AB118" s="1139"/>
      <c r="AC118" s="1138">
        <f t="shared" si="111"/>
        <v>0</v>
      </c>
      <c r="AD118" s="1139"/>
      <c r="AE118" s="1138">
        <f t="shared" si="112"/>
        <v>0</v>
      </c>
      <c r="AF118" s="1139"/>
      <c r="AG118" s="1138">
        <f t="shared" si="113"/>
        <v>0</v>
      </c>
      <c r="AH118" s="1139"/>
      <c r="AI118" s="708">
        <f t="shared" si="114"/>
        <v>0</v>
      </c>
      <c r="AK118" s="26"/>
      <c r="AL118" s="808"/>
      <c r="AM118" s="26"/>
      <c r="AN118" s="808"/>
    </row>
    <row r="119" spans="1:40" ht="15" customHeight="1">
      <c r="C119" s="82" t="s">
        <v>68</v>
      </c>
      <c r="D119" s="40"/>
      <c r="E119" s="83"/>
      <c r="F119" s="83"/>
      <c r="G119" s="83"/>
      <c r="H119" s="83"/>
      <c r="I119" s="83"/>
      <c r="J119" s="83"/>
      <c r="K119" s="143"/>
      <c r="L119" s="994">
        <f t="shared" si="108"/>
        <v>0</v>
      </c>
      <c r="M119" s="995"/>
      <c r="N119" s="1116"/>
      <c r="O119" s="1117"/>
      <c r="P119" s="1116"/>
      <c r="Q119" s="1117"/>
      <c r="R119" s="1116"/>
      <c r="S119" s="1117"/>
      <c r="T119" s="1116"/>
      <c r="U119" s="1117"/>
      <c r="V119" s="1116"/>
      <c r="W119" s="1117"/>
      <c r="X119" s="717"/>
      <c r="Y119" s="1138">
        <f t="shared" si="109"/>
        <v>0</v>
      </c>
      <c r="Z119" s="1139"/>
      <c r="AA119" s="1138">
        <f t="shared" si="110"/>
        <v>0</v>
      </c>
      <c r="AB119" s="1139"/>
      <c r="AC119" s="1138">
        <f t="shared" si="111"/>
        <v>0</v>
      </c>
      <c r="AD119" s="1139"/>
      <c r="AE119" s="1138">
        <f t="shared" si="112"/>
        <v>0</v>
      </c>
      <c r="AF119" s="1139"/>
      <c r="AG119" s="1138">
        <f t="shared" si="113"/>
        <v>0</v>
      </c>
      <c r="AH119" s="1139"/>
      <c r="AI119" s="708">
        <f t="shared" si="114"/>
        <v>0</v>
      </c>
      <c r="AK119" s="26"/>
      <c r="AL119" s="808"/>
      <c r="AM119" s="26"/>
      <c r="AN119" s="808"/>
    </row>
    <row r="120" spans="1:40" ht="15" customHeight="1">
      <c r="C120" s="56"/>
      <c r="D120" s="712"/>
      <c r="E120" s="57"/>
      <c r="F120" s="57"/>
      <c r="G120" s="57"/>
      <c r="H120" s="57"/>
      <c r="I120" s="57"/>
      <c r="J120" s="979" t="s">
        <v>527</v>
      </c>
      <c r="K120" s="980"/>
      <c r="L120" s="980"/>
      <c r="M120" s="980"/>
      <c r="N120" s="960"/>
      <c r="O120" s="961"/>
      <c r="P120" s="960"/>
      <c r="Q120" s="961"/>
      <c r="R120" s="960"/>
      <c r="S120" s="961"/>
      <c r="T120" s="960"/>
      <c r="U120" s="961"/>
      <c r="V120" s="960"/>
      <c r="W120" s="961"/>
      <c r="X120" s="286"/>
      <c r="Y120" s="960">
        <f>SUM(Y114:Y119)</f>
        <v>0</v>
      </c>
      <c r="Z120" s="961"/>
      <c r="AA120" s="960">
        <f>SUM(AA114:AA119)</f>
        <v>0</v>
      </c>
      <c r="AB120" s="961"/>
      <c r="AC120" s="960">
        <f>SUM(AC114:AC119)</f>
        <v>0</v>
      </c>
      <c r="AD120" s="961"/>
      <c r="AE120" s="960">
        <f>SUM(AE114:AE119)</f>
        <v>0</v>
      </c>
      <c r="AF120" s="961"/>
      <c r="AG120" s="960">
        <f>SUM(AG114:AG119)</f>
        <v>0</v>
      </c>
      <c r="AH120" s="961"/>
      <c r="AI120" s="286">
        <f>SUM(AI114:AI119)</f>
        <v>0</v>
      </c>
      <c r="AK120" s="26"/>
      <c r="AL120" s="808"/>
      <c r="AM120" s="26">
        <f>Y120+AA120+AC120+AE120+AG120</f>
        <v>0</v>
      </c>
      <c r="AN120" s="808"/>
    </row>
    <row r="121" spans="1:40" s="12" customFormat="1" ht="15" customHeight="1">
      <c r="A121" s="25"/>
      <c r="B121" s="25"/>
      <c r="C121" s="63"/>
      <c r="D121" s="64"/>
      <c r="E121" s="64"/>
      <c r="F121" s="64"/>
      <c r="G121" s="64"/>
      <c r="H121" s="64"/>
      <c r="I121" s="64"/>
      <c r="J121" s="64"/>
      <c r="K121" s="64"/>
      <c r="L121" s="64"/>
      <c r="M121" s="65" t="s">
        <v>207</v>
      </c>
      <c r="N121" s="958">
        <f>ROUNDUP(SUM(N87,N96),0)</f>
        <v>0</v>
      </c>
      <c r="O121" s="968"/>
      <c r="P121" s="958">
        <f>ROUNDUP(SUM(P87,P96),0)</f>
        <v>0</v>
      </c>
      <c r="Q121" s="968"/>
      <c r="R121" s="958">
        <f>ROUNDUP(SUM(R87,R96),0)</f>
        <v>0</v>
      </c>
      <c r="S121" s="968"/>
      <c r="T121" s="958">
        <f>ROUNDUP(SUM(T87,T96),0)</f>
        <v>0</v>
      </c>
      <c r="U121" s="968"/>
      <c r="V121" s="958">
        <f>ROUNDUP(SUM(V87,V96),0)</f>
        <v>0</v>
      </c>
      <c r="W121" s="968"/>
      <c r="X121" s="176">
        <f>ROUNDUP(SUM(X87,X96),0)</f>
        <v>0</v>
      </c>
      <c r="Y121" s="958">
        <f>ROUNDUP(SUM(Y111,Y120),0)</f>
        <v>0</v>
      </c>
      <c r="Z121" s="968"/>
      <c r="AA121" s="958">
        <f>ROUNDUP(SUM(AA111,AA120),0)</f>
        <v>0</v>
      </c>
      <c r="AB121" s="968"/>
      <c r="AC121" s="958">
        <f>ROUNDUP(SUM(AC111,AC120),0)</f>
        <v>0</v>
      </c>
      <c r="AD121" s="968"/>
      <c r="AE121" s="958">
        <f>ROUNDUP(SUM(AE111,AE120),0)</f>
        <v>0</v>
      </c>
      <c r="AF121" s="968"/>
      <c r="AG121" s="958">
        <f>ROUNDUP(SUM(AG111,AG120),0)</f>
        <v>0</v>
      </c>
      <c r="AH121" s="968"/>
      <c r="AI121" s="176">
        <f>ROUNDUP(SUM(AI111,AI120),0)</f>
        <v>0</v>
      </c>
      <c r="AK121" s="26">
        <f>N121+P121+R121+T121+V121</f>
        <v>0</v>
      </c>
      <c r="AL121" s="808"/>
      <c r="AM121" s="26">
        <f>Y121+AA121+AC121+AE121+AG121</f>
        <v>0</v>
      </c>
      <c r="AN121" s="808"/>
    </row>
    <row r="122" spans="1:40" ht="15" customHeight="1">
      <c r="A122" s="25">
        <v>3000</v>
      </c>
      <c r="B122" s="25"/>
      <c r="C122" s="973" t="s">
        <v>221</v>
      </c>
      <c r="D122" s="974"/>
      <c r="E122" s="974"/>
      <c r="F122" s="974"/>
      <c r="G122" s="974"/>
      <c r="H122" s="974"/>
      <c r="I122" s="974"/>
      <c r="J122" s="974"/>
      <c r="K122" s="974"/>
      <c r="L122" s="974"/>
      <c r="M122" s="1028"/>
      <c r="N122" s="110"/>
      <c r="O122" s="168"/>
      <c r="P122" s="110"/>
      <c r="Q122" s="168"/>
      <c r="R122" s="110"/>
      <c r="S122" s="168"/>
      <c r="T122" s="110"/>
      <c r="U122" s="168"/>
      <c r="V122" s="110"/>
      <c r="W122" s="168"/>
      <c r="X122" s="169"/>
      <c r="Y122" s="110"/>
      <c r="Z122" s="168"/>
      <c r="AA122" s="110"/>
      <c r="AB122" s="168"/>
      <c r="AC122" s="110"/>
      <c r="AD122" s="168"/>
      <c r="AE122" s="110"/>
      <c r="AF122" s="168"/>
      <c r="AG122" s="110"/>
      <c r="AH122" s="168"/>
      <c r="AI122" s="169"/>
      <c r="AK122" s="26"/>
      <c r="AL122" s="808"/>
      <c r="AM122" s="26"/>
      <c r="AN122" s="808"/>
    </row>
    <row r="123" spans="1:40" ht="15" customHeight="1">
      <c r="C123" s="1046" t="s">
        <v>769</v>
      </c>
      <c r="D123" s="1047"/>
      <c r="E123" s="948"/>
      <c r="F123" s="948"/>
      <c r="G123" s="948"/>
      <c r="H123" s="948"/>
      <c r="I123" s="948"/>
      <c r="J123" s="948"/>
      <c r="K123" s="948"/>
      <c r="L123" s="948"/>
      <c r="M123" s="1005"/>
      <c r="N123" s="962">
        <v>0</v>
      </c>
      <c r="O123" s="953"/>
      <c r="P123" s="962">
        <v>0</v>
      </c>
      <c r="Q123" s="953"/>
      <c r="R123" s="962">
        <v>0</v>
      </c>
      <c r="S123" s="953"/>
      <c r="T123" s="962">
        <v>0</v>
      </c>
      <c r="U123" s="953"/>
      <c r="V123" s="962">
        <v>0</v>
      </c>
      <c r="W123" s="953"/>
      <c r="X123" s="43">
        <f t="shared" ref="X123:X132" si="115">SUM(N123+P123+R123+T123+V123)</f>
        <v>0</v>
      </c>
      <c r="Y123" s="1138">
        <v>0</v>
      </c>
      <c r="Z123" s="1139"/>
      <c r="AA123" s="1138">
        <v>0</v>
      </c>
      <c r="AB123" s="1139"/>
      <c r="AC123" s="1138">
        <v>0</v>
      </c>
      <c r="AD123" s="1139"/>
      <c r="AE123" s="1138">
        <v>0</v>
      </c>
      <c r="AF123" s="1139"/>
      <c r="AG123" s="1138">
        <v>0</v>
      </c>
      <c r="AH123" s="1139"/>
      <c r="AI123" s="708">
        <f t="shared" ref="AI123:AI132" si="116">SUM(Y123+AA123+AC123+AE123+AG123)</f>
        <v>0</v>
      </c>
      <c r="AK123" s="26"/>
      <c r="AL123" s="808"/>
      <c r="AM123" s="26"/>
      <c r="AN123" s="808"/>
    </row>
    <row r="124" spans="1:40" ht="15" customHeight="1">
      <c r="C124" s="1046" t="s">
        <v>770</v>
      </c>
      <c r="D124" s="1047"/>
      <c r="E124" s="948"/>
      <c r="F124" s="948"/>
      <c r="G124" s="948"/>
      <c r="H124" s="948"/>
      <c r="I124" s="948"/>
      <c r="J124" s="948"/>
      <c r="K124" s="948"/>
      <c r="L124" s="948"/>
      <c r="M124" s="1005"/>
      <c r="N124" s="962">
        <v>0</v>
      </c>
      <c r="O124" s="953"/>
      <c r="P124" s="962">
        <v>0</v>
      </c>
      <c r="Q124" s="953"/>
      <c r="R124" s="962">
        <v>0</v>
      </c>
      <c r="S124" s="953"/>
      <c r="T124" s="962">
        <v>0</v>
      </c>
      <c r="U124" s="953"/>
      <c r="V124" s="962">
        <v>0</v>
      </c>
      <c r="W124" s="953"/>
      <c r="X124" s="43">
        <f t="shared" si="115"/>
        <v>0</v>
      </c>
      <c r="Y124" s="1138">
        <v>0</v>
      </c>
      <c r="Z124" s="1139"/>
      <c r="AA124" s="1138">
        <v>0</v>
      </c>
      <c r="AB124" s="1139"/>
      <c r="AC124" s="1138">
        <v>0</v>
      </c>
      <c r="AD124" s="1139"/>
      <c r="AE124" s="1138">
        <v>0</v>
      </c>
      <c r="AF124" s="1139"/>
      <c r="AG124" s="1138">
        <v>0</v>
      </c>
      <c r="AH124" s="1139"/>
      <c r="AI124" s="708">
        <f t="shared" si="116"/>
        <v>0</v>
      </c>
      <c r="AK124" s="26"/>
      <c r="AL124" s="808"/>
      <c r="AM124" s="26"/>
      <c r="AN124" s="808"/>
    </row>
    <row r="125" spans="1:40" ht="15" customHeight="1">
      <c r="C125" s="971" t="s">
        <v>771</v>
      </c>
      <c r="D125" s="972"/>
      <c r="E125" s="948"/>
      <c r="F125" s="948"/>
      <c r="G125" s="948"/>
      <c r="H125" s="948"/>
      <c r="I125" s="948"/>
      <c r="J125" s="948"/>
      <c r="K125" s="948"/>
      <c r="L125" s="948"/>
      <c r="M125" s="1005"/>
      <c r="N125" s="962">
        <v>0</v>
      </c>
      <c r="O125" s="953"/>
      <c r="P125" s="962">
        <v>0</v>
      </c>
      <c r="Q125" s="953"/>
      <c r="R125" s="962">
        <v>0</v>
      </c>
      <c r="S125" s="953"/>
      <c r="T125" s="962">
        <v>0</v>
      </c>
      <c r="U125" s="953"/>
      <c r="V125" s="962">
        <v>0</v>
      </c>
      <c r="W125" s="953"/>
      <c r="X125" s="43">
        <f t="shared" si="115"/>
        <v>0</v>
      </c>
      <c r="Y125" s="1138">
        <v>0</v>
      </c>
      <c r="Z125" s="1139"/>
      <c r="AA125" s="1138">
        <v>0</v>
      </c>
      <c r="AB125" s="1139"/>
      <c r="AC125" s="1138">
        <v>0</v>
      </c>
      <c r="AD125" s="1139"/>
      <c r="AE125" s="1138">
        <v>0</v>
      </c>
      <c r="AF125" s="1139"/>
      <c r="AG125" s="1138">
        <v>0</v>
      </c>
      <c r="AH125" s="1139"/>
      <c r="AI125" s="708">
        <f t="shared" si="116"/>
        <v>0</v>
      </c>
      <c r="AK125" s="26"/>
      <c r="AL125" s="808"/>
      <c r="AM125" s="26"/>
      <c r="AN125" s="808"/>
    </row>
    <row r="126" spans="1:40" ht="15" customHeight="1">
      <c r="C126" s="971" t="s">
        <v>771</v>
      </c>
      <c r="D126" s="972"/>
      <c r="E126" s="948"/>
      <c r="F126" s="948"/>
      <c r="G126" s="948"/>
      <c r="H126" s="948"/>
      <c r="I126" s="948"/>
      <c r="J126" s="948"/>
      <c r="K126" s="948"/>
      <c r="L126" s="948"/>
      <c r="M126" s="1005"/>
      <c r="N126" s="962">
        <v>0</v>
      </c>
      <c r="O126" s="953"/>
      <c r="P126" s="962">
        <v>0</v>
      </c>
      <c r="Q126" s="953"/>
      <c r="R126" s="962">
        <v>0</v>
      </c>
      <c r="S126" s="953"/>
      <c r="T126" s="962">
        <v>0</v>
      </c>
      <c r="U126" s="953"/>
      <c r="V126" s="962">
        <v>0</v>
      </c>
      <c r="W126" s="953"/>
      <c r="X126" s="43">
        <f t="shared" si="115"/>
        <v>0</v>
      </c>
      <c r="Y126" s="1138">
        <v>0</v>
      </c>
      <c r="Z126" s="1139"/>
      <c r="AA126" s="1138">
        <v>0</v>
      </c>
      <c r="AB126" s="1139"/>
      <c r="AC126" s="1138">
        <v>0</v>
      </c>
      <c r="AD126" s="1139"/>
      <c r="AE126" s="1138">
        <v>0</v>
      </c>
      <c r="AF126" s="1139"/>
      <c r="AG126" s="1138">
        <v>0</v>
      </c>
      <c r="AH126" s="1139"/>
      <c r="AI126" s="708">
        <f t="shared" si="116"/>
        <v>0</v>
      </c>
      <c r="AK126" s="139"/>
      <c r="AL126" s="813"/>
      <c r="AM126" s="139"/>
      <c r="AN126" s="813"/>
    </row>
    <row r="127" spans="1:40" ht="15" customHeight="1">
      <c r="C127" s="971" t="s">
        <v>771</v>
      </c>
      <c r="D127" s="972"/>
      <c r="E127" s="948"/>
      <c r="F127" s="948"/>
      <c r="G127" s="948"/>
      <c r="H127" s="948"/>
      <c r="I127" s="948"/>
      <c r="J127" s="948"/>
      <c r="K127" s="948"/>
      <c r="L127" s="948"/>
      <c r="M127" s="1005"/>
      <c r="N127" s="962">
        <v>0</v>
      </c>
      <c r="O127" s="953"/>
      <c r="P127" s="962">
        <v>0</v>
      </c>
      <c r="Q127" s="953"/>
      <c r="R127" s="962">
        <v>0</v>
      </c>
      <c r="S127" s="953"/>
      <c r="T127" s="962">
        <v>0</v>
      </c>
      <c r="U127" s="953"/>
      <c r="V127" s="962">
        <v>0</v>
      </c>
      <c r="W127" s="953"/>
      <c r="X127" s="43">
        <f t="shared" si="115"/>
        <v>0</v>
      </c>
      <c r="Y127" s="1138">
        <v>0</v>
      </c>
      <c r="Z127" s="1139"/>
      <c r="AA127" s="1138">
        <v>0</v>
      </c>
      <c r="AB127" s="1139"/>
      <c r="AC127" s="1138">
        <v>0</v>
      </c>
      <c r="AD127" s="1139"/>
      <c r="AE127" s="1138">
        <v>0</v>
      </c>
      <c r="AF127" s="1139"/>
      <c r="AG127" s="1138">
        <v>0</v>
      </c>
      <c r="AH127" s="1139"/>
      <c r="AI127" s="708">
        <f t="shared" si="116"/>
        <v>0</v>
      </c>
      <c r="AK127" s="26"/>
      <c r="AL127" s="808"/>
      <c r="AM127" s="26"/>
      <c r="AN127" s="808"/>
    </row>
    <row r="128" spans="1:40" ht="15" customHeight="1">
      <c r="C128" s="971" t="s">
        <v>771</v>
      </c>
      <c r="D128" s="972"/>
      <c r="E128" s="948"/>
      <c r="F128" s="948"/>
      <c r="G128" s="948"/>
      <c r="H128" s="948"/>
      <c r="I128" s="948"/>
      <c r="J128" s="948"/>
      <c r="K128" s="948"/>
      <c r="L128" s="948"/>
      <c r="M128" s="1005"/>
      <c r="N128" s="962">
        <v>0</v>
      </c>
      <c r="O128" s="953"/>
      <c r="P128" s="962">
        <v>0</v>
      </c>
      <c r="Q128" s="953"/>
      <c r="R128" s="962">
        <v>0</v>
      </c>
      <c r="S128" s="953"/>
      <c r="T128" s="962">
        <v>0</v>
      </c>
      <c r="U128" s="953"/>
      <c r="V128" s="962">
        <v>0</v>
      </c>
      <c r="W128" s="953"/>
      <c r="X128" s="43">
        <f t="shared" si="115"/>
        <v>0</v>
      </c>
      <c r="Y128" s="1138">
        <v>0</v>
      </c>
      <c r="Z128" s="1139"/>
      <c r="AA128" s="1138">
        <v>0</v>
      </c>
      <c r="AB128" s="1139"/>
      <c r="AC128" s="1138">
        <v>0</v>
      </c>
      <c r="AD128" s="1139"/>
      <c r="AE128" s="1138">
        <v>0</v>
      </c>
      <c r="AF128" s="1139"/>
      <c r="AG128" s="1138">
        <v>0</v>
      </c>
      <c r="AH128" s="1139"/>
      <c r="AI128" s="708">
        <f t="shared" si="116"/>
        <v>0</v>
      </c>
      <c r="AK128" s="138"/>
      <c r="AL128" s="810"/>
      <c r="AM128" s="138"/>
      <c r="AN128" s="810"/>
    </row>
    <row r="129" spans="1:48" ht="15" customHeight="1">
      <c r="C129" s="971" t="s">
        <v>771</v>
      </c>
      <c r="D129" s="972"/>
      <c r="E129" s="948"/>
      <c r="F129" s="948"/>
      <c r="G129" s="948"/>
      <c r="H129" s="948"/>
      <c r="I129" s="948"/>
      <c r="J129" s="948"/>
      <c r="K129" s="948"/>
      <c r="L129" s="948"/>
      <c r="M129" s="1005"/>
      <c r="N129" s="962">
        <v>0</v>
      </c>
      <c r="O129" s="953"/>
      <c r="P129" s="962">
        <v>0</v>
      </c>
      <c r="Q129" s="953"/>
      <c r="R129" s="962">
        <v>0</v>
      </c>
      <c r="S129" s="953"/>
      <c r="T129" s="962">
        <v>0</v>
      </c>
      <c r="U129" s="953"/>
      <c r="V129" s="962">
        <v>0</v>
      </c>
      <c r="W129" s="953"/>
      <c r="X129" s="43">
        <f t="shared" si="115"/>
        <v>0</v>
      </c>
      <c r="Y129" s="1138">
        <v>0</v>
      </c>
      <c r="Z129" s="1139"/>
      <c r="AA129" s="1138">
        <v>0</v>
      </c>
      <c r="AB129" s="1139"/>
      <c r="AC129" s="1138">
        <v>0</v>
      </c>
      <c r="AD129" s="1139"/>
      <c r="AE129" s="1138">
        <v>0</v>
      </c>
      <c r="AF129" s="1139"/>
      <c r="AG129" s="1138">
        <v>0</v>
      </c>
      <c r="AH129" s="1139"/>
      <c r="AI129" s="708">
        <f t="shared" si="116"/>
        <v>0</v>
      </c>
      <c r="AK129" s="26"/>
      <c r="AL129" s="808"/>
      <c r="AM129" s="26"/>
      <c r="AN129" s="808"/>
    </row>
    <row r="130" spans="1:48" ht="15" customHeight="1">
      <c r="C130" s="971" t="s">
        <v>771</v>
      </c>
      <c r="D130" s="972"/>
      <c r="E130" s="948"/>
      <c r="F130" s="948"/>
      <c r="G130" s="948"/>
      <c r="H130" s="948"/>
      <c r="I130" s="948"/>
      <c r="J130" s="948"/>
      <c r="K130" s="948"/>
      <c r="L130" s="948"/>
      <c r="M130" s="1005"/>
      <c r="N130" s="962">
        <v>0</v>
      </c>
      <c r="O130" s="953"/>
      <c r="P130" s="962">
        <v>0</v>
      </c>
      <c r="Q130" s="953"/>
      <c r="R130" s="962">
        <v>0</v>
      </c>
      <c r="S130" s="953"/>
      <c r="T130" s="962">
        <v>0</v>
      </c>
      <c r="U130" s="953"/>
      <c r="V130" s="962">
        <v>0</v>
      </c>
      <c r="W130" s="953"/>
      <c r="X130" s="43">
        <f t="shared" si="115"/>
        <v>0</v>
      </c>
      <c r="Y130" s="1138">
        <v>0</v>
      </c>
      <c r="Z130" s="1139"/>
      <c r="AA130" s="1138">
        <v>0</v>
      </c>
      <c r="AB130" s="1139"/>
      <c r="AC130" s="1138">
        <v>0</v>
      </c>
      <c r="AD130" s="1139"/>
      <c r="AE130" s="1138">
        <v>0</v>
      </c>
      <c r="AF130" s="1139"/>
      <c r="AG130" s="1138">
        <v>0</v>
      </c>
      <c r="AH130" s="1139"/>
      <c r="AI130" s="708">
        <f t="shared" si="116"/>
        <v>0</v>
      </c>
      <c r="AK130" s="139"/>
      <c r="AL130" s="813"/>
      <c r="AM130" s="139"/>
      <c r="AN130" s="813"/>
    </row>
    <row r="131" spans="1:48" ht="15" customHeight="1">
      <c r="C131" s="971" t="s">
        <v>771</v>
      </c>
      <c r="D131" s="972"/>
      <c r="E131" s="948"/>
      <c r="F131" s="948"/>
      <c r="G131" s="948"/>
      <c r="H131" s="948"/>
      <c r="I131" s="948"/>
      <c r="J131" s="948"/>
      <c r="K131" s="948"/>
      <c r="L131" s="948"/>
      <c r="M131" s="1005"/>
      <c r="N131" s="962">
        <v>0</v>
      </c>
      <c r="O131" s="953"/>
      <c r="P131" s="962">
        <v>0</v>
      </c>
      <c r="Q131" s="953"/>
      <c r="R131" s="962">
        <v>0</v>
      </c>
      <c r="S131" s="953"/>
      <c r="T131" s="962">
        <v>0</v>
      </c>
      <c r="U131" s="953"/>
      <c r="V131" s="962">
        <v>0</v>
      </c>
      <c r="W131" s="953"/>
      <c r="X131" s="43">
        <f t="shared" si="115"/>
        <v>0</v>
      </c>
      <c r="Y131" s="1138">
        <v>0</v>
      </c>
      <c r="Z131" s="1139"/>
      <c r="AA131" s="1138">
        <v>0</v>
      </c>
      <c r="AB131" s="1139"/>
      <c r="AC131" s="1138">
        <v>0</v>
      </c>
      <c r="AD131" s="1139"/>
      <c r="AE131" s="1138">
        <v>0</v>
      </c>
      <c r="AF131" s="1139"/>
      <c r="AG131" s="1138">
        <v>0</v>
      </c>
      <c r="AH131" s="1139"/>
      <c r="AI131" s="708">
        <f t="shared" si="116"/>
        <v>0</v>
      </c>
      <c r="AK131" s="139"/>
      <c r="AL131" s="813"/>
      <c r="AM131" s="139"/>
      <c r="AN131" s="813"/>
    </row>
    <row r="132" spans="1:48" ht="15" customHeight="1" thickBot="1">
      <c r="C132" s="971" t="s">
        <v>771</v>
      </c>
      <c r="D132" s="972"/>
      <c r="E132" s="948"/>
      <c r="F132" s="948"/>
      <c r="G132" s="948"/>
      <c r="H132" s="948"/>
      <c r="I132" s="948"/>
      <c r="J132" s="948"/>
      <c r="K132" s="948"/>
      <c r="L132" s="948"/>
      <c r="M132" s="1005"/>
      <c r="N132" s="962">
        <v>0</v>
      </c>
      <c r="O132" s="953"/>
      <c r="P132" s="962">
        <v>0</v>
      </c>
      <c r="Q132" s="953"/>
      <c r="R132" s="962">
        <v>0</v>
      </c>
      <c r="S132" s="953"/>
      <c r="T132" s="962">
        <v>0</v>
      </c>
      <c r="U132" s="953"/>
      <c r="V132" s="962">
        <v>0</v>
      </c>
      <c r="W132" s="953"/>
      <c r="X132" s="43">
        <f t="shared" si="115"/>
        <v>0</v>
      </c>
      <c r="Y132" s="1138">
        <v>0</v>
      </c>
      <c r="Z132" s="1139"/>
      <c r="AA132" s="1138">
        <v>0</v>
      </c>
      <c r="AB132" s="1139"/>
      <c r="AC132" s="1138">
        <v>0</v>
      </c>
      <c r="AD132" s="1139"/>
      <c r="AE132" s="1138">
        <v>0</v>
      </c>
      <c r="AF132" s="1139"/>
      <c r="AG132" s="1138">
        <v>0</v>
      </c>
      <c r="AH132" s="1139"/>
      <c r="AI132" s="708">
        <f t="shared" si="116"/>
        <v>0</v>
      </c>
      <c r="AK132" s="139"/>
      <c r="AL132" s="813"/>
      <c r="AM132" s="139"/>
      <c r="AN132" s="813"/>
    </row>
    <row r="133" spans="1:48" ht="15" customHeight="1">
      <c r="A133" s="969" t="s">
        <v>400</v>
      </c>
      <c r="C133" s="971"/>
      <c r="D133" s="948"/>
      <c r="E133" s="948"/>
      <c r="F133" s="948"/>
      <c r="G133" s="948"/>
      <c r="H133" s="996" t="s">
        <v>604</v>
      </c>
      <c r="I133" s="997"/>
      <c r="J133" s="997"/>
      <c r="K133" s="997"/>
      <c r="L133" s="997"/>
      <c r="M133" s="998"/>
      <c r="N133" s="960">
        <f>SUM(N123:N132)</f>
        <v>0</v>
      </c>
      <c r="O133" s="961"/>
      <c r="P133" s="960">
        <f>SUM(P123:P132)</f>
        <v>0</v>
      </c>
      <c r="Q133" s="961"/>
      <c r="R133" s="960">
        <f>SUM(R123:R132)</f>
        <v>0</v>
      </c>
      <c r="S133" s="961"/>
      <c r="T133" s="960">
        <f>SUM(T123:T132)</f>
        <v>0</v>
      </c>
      <c r="U133" s="961"/>
      <c r="V133" s="960">
        <f>SUM(V123:V132)</f>
        <v>0</v>
      </c>
      <c r="W133" s="961"/>
      <c r="X133" s="286">
        <f>SUM(X123:X132)</f>
        <v>0</v>
      </c>
      <c r="Y133" s="960">
        <f>SUM(Y123:Y132)</f>
        <v>0</v>
      </c>
      <c r="Z133" s="961"/>
      <c r="AA133" s="960">
        <f>SUM(AA123:AA132)</f>
        <v>0</v>
      </c>
      <c r="AB133" s="961"/>
      <c r="AC133" s="960">
        <f>SUM(AC123:AC132)</f>
        <v>0</v>
      </c>
      <c r="AD133" s="961"/>
      <c r="AE133" s="960">
        <f>SUM(AE123:AE132)</f>
        <v>0</v>
      </c>
      <c r="AF133" s="961"/>
      <c r="AG133" s="960">
        <f>SUM(AG123:AG132)</f>
        <v>0</v>
      </c>
      <c r="AH133" s="961"/>
      <c r="AI133" s="286">
        <f>SUM(AI123:AI132)</f>
        <v>0</v>
      </c>
      <c r="AK133" s="139">
        <f>N133+P133+R133+T133+V133</f>
        <v>0</v>
      </c>
      <c r="AL133" s="813"/>
      <c r="AM133" s="139">
        <f>Y133+AA133+AC133+AE133+AG133</f>
        <v>0</v>
      </c>
      <c r="AN133" s="813"/>
      <c r="AO133" s="1075" t="s">
        <v>76</v>
      </c>
      <c r="AP133" s="1076"/>
      <c r="AQ133" s="1076"/>
      <c r="AR133" s="1076"/>
      <c r="AS133" s="1076"/>
      <c r="AT133" s="1076"/>
      <c r="AU133" s="673"/>
      <c r="AV133" s="746"/>
    </row>
    <row r="134" spans="1:48" s="12" customFormat="1" ht="15" customHeight="1">
      <c r="A134" s="970"/>
      <c r="B134" s="80"/>
      <c r="C134" s="1001" t="s">
        <v>201</v>
      </c>
      <c r="D134" s="948"/>
      <c r="E134" s="948"/>
      <c r="F134" s="948"/>
      <c r="G134" s="948"/>
      <c r="H134" s="948"/>
      <c r="I134" s="948"/>
      <c r="J134" s="948"/>
      <c r="K134" s="948"/>
      <c r="L134" s="948"/>
      <c r="M134" s="1005"/>
      <c r="N134" s="77"/>
      <c r="O134" s="81"/>
      <c r="P134" s="59"/>
      <c r="Q134" s="81"/>
      <c r="R134" s="59"/>
      <c r="S134" s="81"/>
      <c r="T134" s="59"/>
      <c r="U134" s="81"/>
      <c r="V134" s="59"/>
      <c r="W134" s="81"/>
      <c r="X134" s="62"/>
      <c r="Y134" s="77"/>
      <c r="Z134" s="81"/>
      <c r="AA134" s="59"/>
      <c r="AB134" s="81"/>
      <c r="AC134" s="59"/>
      <c r="AD134" s="81"/>
      <c r="AE134" s="59"/>
      <c r="AF134" s="81"/>
      <c r="AG134" s="59"/>
      <c r="AH134" s="81"/>
      <c r="AI134" s="62"/>
      <c r="AK134" s="139"/>
      <c r="AL134" s="813"/>
      <c r="AM134" s="139"/>
      <c r="AN134" s="813"/>
      <c r="AO134" s="674" t="s">
        <v>74</v>
      </c>
      <c r="AP134" s="675" t="s">
        <v>501</v>
      </c>
      <c r="AQ134" s="675" t="s">
        <v>502</v>
      </c>
      <c r="AR134" s="675" t="s">
        <v>503</v>
      </c>
      <c r="AS134" s="675" t="s">
        <v>578</v>
      </c>
      <c r="AT134" s="676" t="s">
        <v>579</v>
      </c>
      <c r="AU134" s="677" t="s">
        <v>744</v>
      </c>
      <c r="AV134" s="763"/>
    </row>
    <row r="135" spans="1:48" s="12" customFormat="1" ht="15" customHeight="1">
      <c r="A135" s="25"/>
      <c r="B135" s="25">
        <v>1</v>
      </c>
      <c r="C135" s="975"/>
      <c r="D135" s="976"/>
      <c r="E135" s="948"/>
      <c r="F135" s="948"/>
      <c r="G135" s="948"/>
      <c r="H135" s="948"/>
      <c r="I135" s="948"/>
      <c r="J135" s="948"/>
      <c r="K135" s="948"/>
      <c r="L135" s="948"/>
      <c r="M135" s="1005"/>
      <c r="N135" s="962">
        <v>0</v>
      </c>
      <c r="O135" s="953"/>
      <c r="P135" s="962">
        <v>0</v>
      </c>
      <c r="Q135" s="953"/>
      <c r="R135" s="962">
        <v>0</v>
      </c>
      <c r="S135" s="953"/>
      <c r="T135" s="962">
        <v>0</v>
      </c>
      <c r="U135" s="953"/>
      <c r="V135" s="962">
        <v>0</v>
      </c>
      <c r="W135" s="953"/>
      <c r="X135" s="43">
        <f>SUM(N135+P135+R135+T135+V135)</f>
        <v>0</v>
      </c>
      <c r="Y135" s="1138">
        <v>0</v>
      </c>
      <c r="Z135" s="1139"/>
      <c r="AA135" s="1138">
        <v>0</v>
      </c>
      <c r="AB135" s="1139"/>
      <c r="AC135" s="1138">
        <v>0</v>
      </c>
      <c r="AD135" s="1139"/>
      <c r="AE135" s="1138">
        <v>0</v>
      </c>
      <c r="AF135" s="1139"/>
      <c r="AG135" s="1138">
        <v>0</v>
      </c>
      <c r="AH135" s="1139"/>
      <c r="AI135" s="708">
        <f>SUM(Y135+AA135+AC135+AE135+AG135)</f>
        <v>0</v>
      </c>
      <c r="AK135" s="139"/>
      <c r="AL135" s="813"/>
      <c r="AM135" s="139"/>
      <c r="AN135" s="813"/>
      <c r="AO135" s="678">
        <f>C135</f>
        <v>0</v>
      </c>
      <c r="AP135" s="679">
        <f>N135+N179</f>
        <v>0</v>
      </c>
      <c r="AQ135" s="679">
        <f>P135+P179</f>
        <v>0</v>
      </c>
      <c r="AR135" s="679">
        <f>R135+R179</f>
        <v>0</v>
      </c>
      <c r="AS135" s="679">
        <f>T135+T179</f>
        <v>0</v>
      </c>
      <c r="AT135" s="680">
        <f>V135+V179</f>
        <v>0</v>
      </c>
      <c r="AU135" s="681">
        <f>AP135+AQ135+AR135+AS135+AT135</f>
        <v>0</v>
      </c>
      <c r="AV135" s="764"/>
    </row>
    <row r="136" spans="1:48" s="12" customFormat="1" ht="15" customHeight="1">
      <c r="A136" s="25"/>
      <c r="B136" s="25">
        <v>2</v>
      </c>
      <c r="C136" s="975"/>
      <c r="D136" s="976"/>
      <c r="E136" s="948"/>
      <c r="F136" s="948"/>
      <c r="G136" s="948"/>
      <c r="H136" s="948"/>
      <c r="I136" s="948"/>
      <c r="J136" s="948"/>
      <c r="K136" s="948"/>
      <c r="L136" s="948"/>
      <c r="M136" s="1005"/>
      <c r="N136" s="962">
        <v>0</v>
      </c>
      <c r="O136" s="953"/>
      <c r="P136" s="962">
        <v>0</v>
      </c>
      <c r="Q136" s="953"/>
      <c r="R136" s="962">
        <v>0</v>
      </c>
      <c r="S136" s="953"/>
      <c r="T136" s="962">
        <v>0</v>
      </c>
      <c r="U136" s="953"/>
      <c r="V136" s="962">
        <v>0</v>
      </c>
      <c r="W136" s="953"/>
      <c r="X136" s="43">
        <f>SUM(N136+P136+R136+T136+V136)</f>
        <v>0</v>
      </c>
      <c r="Y136" s="1138">
        <v>0</v>
      </c>
      <c r="Z136" s="1139"/>
      <c r="AA136" s="1138">
        <v>0</v>
      </c>
      <c r="AB136" s="1139"/>
      <c r="AC136" s="1138">
        <v>0</v>
      </c>
      <c r="AD136" s="1139"/>
      <c r="AE136" s="1138">
        <v>0</v>
      </c>
      <c r="AF136" s="1139"/>
      <c r="AG136" s="1138">
        <v>0</v>
      </c>
      <c r="AH136" s="1139"/>
      <c r="AI136" s="708">
        <f>SUM(Y136+AA136+AC136+AE136+AG136)</f>
        <v>0</v>
      </c>
      <c r="AK136" s="204"/>
      <c r="AL136" s="814"/>
      <c r="AM136" s="204"/>
      <c r="AN136" s="814"/>
      <c r="AO136" s="682">
        <f>C136</f>
        <v>0</v>
      </c>
      <c r="AP136" s="683">
        <f>N136+N180</f>
        <v>0</v>
      </c>
      <c r="AQ136" s="683">
        <f>P136+P180</f>
        <v>0</v>
      </c>
      <c r="AR136" s="683">
        <f>R136+R180</f>
        <v>0</v>
      </c>
      <c r="AS136" s="683">
        <f>T136+T180</f>
        <v>0</v>
      </c>
      <c r="AT136" s="684">
        <f>V136+V180</f>
        <v>0</v>
      </c>
      <c r="AU136" s="681">
        <f>AP136+AQ136+AR136+AS136+AT136</f>
        <v>0</v>
      </c>
      <c r="AV136" s="764"/>
    </row>
    <row r="137" spans="1:48" s="12" customFormat="1" ht="15" customHeight="1">
      <c r="A137" s="25"/>
      <c r="B137" s="25">
        <v>3</v>
      </c>
      <c r="C137" s="975"/>
      <c r="D137" s="976"/>
      <c r="E137" s="948"/>
      <c r="F137" s="948"/>
      <c r="G137" s="948"/>
      <c r="H137" s="948"/>
      <c r="I137" s="948"/>
      <c r="J137" s="948"/>
      <c r="K137" s="948"/>
      <c r="L137" s="948"/>
      <c r="M137" s="1005"/>
      <c r="N137" s="962">
        <v>0</v>
      </c>
      <c r="O137" s="953"/>
      <c r="P137" s="962">
        <v>0</v>
      </c>
      <c r="Q137" s="953"/>
      <c r="R137" s="962">
        <v>0</v>
      </c>
      <c r="S137" s="953"/>
      <c r="T137" s="962">
        <v>0</v>
      </c>
      <c r="U137" s="953"/>
      <c r="V137" s="962">
        <v>0</v>
      </c>
      <c r="W137" s="953"/>
      <c r="X137" s="43">
        <f>SUM(N137+P137+R137+T137+V137)</f>
        <v>0</v>
      </c>
      <c r="Y137" s="1138">
        <v>0</v>
      </c>
      <c r="Z137" s="1139"/>
      <c r="AA137" s="1138">
        <v>0</v>
      </c>
      <c r="AB137" s="1139"/>
      <c r="AC137" s="1138">
        <v>0</v>
      </c>
      <c r="AD137" s="1139"/>
      <c r="AE137" s="1138">
        <v>0</v>
      </c>
      <c r="AF137" s="1139"/>
      <c r="AG137" s="1138">
        <v>0</v>
      </c>
      <c r="AH137" s="1139"/>
      <c r="AI137" s="708">
        <f>SUM(Y137+AA137+AC137+AE137+AG137)</f>
        <v>0</v>
      </c>
      <c r="AK137" s="139"/>
      <c r="AL137" s="813"/>
      <c r="AM137" s="139"/>
      <c r="AN137" s="813"/>
      <c r="AO137" s="769">
        <f>C137</f>
        <v>0</v>
      </c>
      <c r="AP137" s="683">
        <f>N137+N181</f>
        <v>0</v>
      </c>
      <c r="AQ137" s="683">
        <f>P137+P181</f>
        <v>0</v>
      </c>
      <c r="AR137" s="683">
        <f>R137+R181</f>
        <v>0</v>
      </c>
      <c r="AS137" s="683">
        <f>T137+T181</f>
        <v>0</v>
      </c>
      <c r="AT137" s="707">
        <f>V137+V181</f>
        <v>0</v>
      </c>
      <c r="AU137" s="681">
        <f>AP137+AQ137+AR137+AS137+AT137</f>
        <v>0</v>
      </c>
      <c r="AV137" s="764"/>
    </row>
    <row r="138" spans="1:48" s="12" customFormat="1" ht="15" customHeight="1">
      <c r="A138" s="25"/>
      <c r="B138" s="25">
        <v>4</v>
      </c>
      <c r="C138" s="975"/>
      <c r="D138" s="976"/>
      <c r="E138" s="948"/>
      <c r="F138" s="948"/>
      <c r="G138" s="948"/>
      <c r="H138" s="948"/>
      <c r="I138" s="948"/>
      <c r="J138" s="948"/>
      <c r="K138" s="948"/>
      <c r="L138" s="948"/>
      <c r="M138" s="1005"/>
      <c r="N138" s="963">
        <v>0</v>
      </c>
      <c r="O138" s="964"/>
      <c r="P138" s="963">
        <v>0</v>
      </c>
      <c r="Q138" s="964"/>
      <c r="R138" s="963">
        <v>0</v>
      </c>
      <c r="S138" s="964"/>
      <c r="T138" s="963">
        <v>0</v>
      </c>
      <c r="U138" s="964"/>
      <c r="V138" s="963">
        <v>0</v>
      </c>
      <c r="W138" s="964"/>
      <c r="X138" s="43">
        <f>SUM(N138+P138+R138+T138+V138)</f>
        <v>0</v>
      </c>
      <c r="Y138" s="1181">
        <v>0</v>
      </c>
      <c r="Z138" s="1182"/>
      <c r="AA138" s="1181">
        <v>0</v>
      </c>
      <c r="AB138" s="1182"/>
      <c r="AC138" s="1181">
        <v>0</v>
      </c>
      <c r="AD138" s="1182"/>
      <c r="AE138" s="1181">
        <v>0</v>
      </c>
      <c r="AF138" s="1182"/>
      <c r="AG138" s="1181">
        <v>0</v>
      </c>
      <c r="AH138" s="1182"/>
      <c r="AI138" s="708">
        <f>SUM(Y138+AA138+AC138+AE138+AG138)</f>
        <v>0</v>
      </c>
      <c r="AK138" s="139"/>
      <c r="AL138" s="813"/>
      <c r="AM138" s="139"/>
      <c r="AN138" s="813"/>
      <c r="AO138" s="682">
        <f>C138</f>
        <v>0</v>
      </c>
      <c r="AP138" s="686">
        <f>N138+N182</f>
        <v>0</v>
      </c>
      <c r="AQ138" s="686">
        <f>P138+P182</f>
        <v>0</v>
      </c>
      <c r="AR138" s="686">
        <f>R138+R182</f>
        <v>0</v>
      </c>
      <c r="AS138" s="686">
        <f>T138+T182</f>
        <v>0</v>
      </c>
      <c r="AT138" s="770">
        <f>V138+V182</f>
        <v>0</v>
      </c>
      <c r="AU138" s="681">
        <f>AP138+AQ138+AR138+AS138+AT138</f>
        <v>0</v>
      </c>
      <c r="AV138" s="764"/>
    </row>
    <row r="139" spans="1:48" s="12" customFormat="1" ht="15" customHeight="1" thickBot="1">
      <c r="A139" s="25"/>
      <c r="B139" s="25"/>
      <c r="C139" s="1080"/>
      <c r="D139" s="1022"/>
      <c r="E139" s="1022"/>
      <c r="F139" s="1022"/>
      <c r="G139" s="1022"/>
      <c r="H139" s="1022"/>
      <c r="I139" s="1022"/>
      <c r="J139" s="1016" t="s">
        <v>608</v>
      </c>
      <c r="K139" s="1017"/>
      <c r="L139" s="1017"/>
      <c r="M139" s="1017"/>
      <c r="N139" s="960">
        <f>SUM(N135:N138)</f>
        <v>0</v>
      </c>
      <c r="O139" s="961"/>
      <c r="P139" s="960">
        <f>SUM(P135:P138)</f>
        <v>0</v>
      </c>
      <c r="Q139" s="961"/>
      <c r="R139" s="960">
        <f>SUM(R135:R138)</f>
        <v>0</v>
      </c>
      <c r="S139" s="961"/>
      <c r="T139" s="960">
        <f>SUM(T135:T138)</f>
        <v>0</v>
      </c>
      <c r="U139" s="961"/>
      <c r="V139" s="960">
        <f>SUM(V135:V138)</f>
        <v>0</v>
      </c>
      <c r="W139" s="961"/>
      <c r="X139" s="286">
        <f>SUM(X135:X138)</f>
        <v>0</v>
      </c>
      <c r="Y139" s="960">
        <f>SUM(Y135:Y138)</f>
        <v>0</v>
      </c>
      <c r="Z139" s="961"/>
      <c r="AA139" s="960">
        <f>SUM(AA135:AA138)</f>
        <v>0</v>
      </c>
      <c r="AB139" s="961"/>
      <c r="AC139" s="960">
        <f>SUM(AC135:AC138)</f>
        <v>0</v>
      </c>
      <c r="AD139" s="961"/>
      <c r="AE139" s="960">
        <f>SUM(AE135:AE138)</f>
        <v>0</v>
      </c>
      <c r="AF139" s="961"/>
      <c r="AG139" s="960">
        <f>SUM(AG135:AG138)</f>
        <v>0</v>
      </c>
      <c r="AH139" s="961"/>
      <c r="AI139" s="286">
        <f>SUM(AI135:AI138)</f>
        <v>0</v>
      </c>
      <c r="AK139" s="139">
        <f>N139+P139+R139+T139+V139</f>
        <v>0</v>
      </c>
      <c r="AL139" s="813"/>
      <c r="AM139" s="139">
        <f>Y139+AA139+AC139+AE139+AG139</f>
        <v>0</v>
      </c>
      <c r="AN139" s="813"/>
      <c r="AO139" s="688" t="s">
        <v>75</v>
      </c>
      <c r="AP139" s="689">
        <f t="shared" ref="AP139:AU139" si="117">SUM(AP135:AP138)</f>
        <v>0</v>
      </c>
      <c r="AQ139" s="689">
        <f t="shared" si="117"/>
        <v>0</v>
      </c>
      <c r="AR139" s="689">
        <f t="shared" si="117"/>
        <v>0</v>
      </c>
      <c r="AS139" s="689">
        <f t="shared" si="117"/>
        <v>0</v>
      </c>
      <c r="AT139" s="690">
        <f t="shared" si="117"/>
        <v>0</v>
      </c>
      <c r="AU139" s="691">
        <f t="shared" si="117"/>
        <v>0</v>
      </c>
      <c r="AV139" s="765"/>
    </row>
    <row r="140" spans="1:48" s="55" customFormat="1" ht="15" customHeight="1">
      <c r="A140" s="140"/>
      <c r="B140" s="140"/>
      <c r="C140" s="86"/>
      <c r="D140" s="87"/>
      <c r="E140" s="87"/>
      <c r="F140" s="87"/>
      <c r="G140" s="87"/>
      <c r="H140" s="87"/>
      <c r="I140" s="87"/>
      <c r="J140" s="87"/>
      <c r="K140" s="87"/>
      <c r="L140" s="87"/>
      <c r="M140" s="65" t="s">
        <v>772</v>
      </c>
      <c r="N140" s="958">
        <f>SUM(N133+N139)</f>
        <v>0</v>
      </c>
      <c r="O140" s="968"/>
      <c r="P140" s="958">
        <f>SUM(P133+P139)</f>
        <v>0</v>
      </c>
      <c r="Q140" s="968"/>
      <c r="R140" s="958">
        <f>SUM(R133+R139)</f>
        <v>0</v>
      </c>
      <c r="S140" s="968"/>
      <c r="T140" s="958">
        <f>SUM(T133+T139)</f>
        <v>0</v>
      </c>
      <c r="U140" s="968"/>
      <c r="V140" s="958">
        <f>SUM(V133+V139)</f>
        <v>0</v>
      </c>
      <c r="W140" s="968"/>
      <c r="X140" s="176">
        <f>SUM(X133+X139)</f>
        <v>0</v>
      </c>
      <c r="Y140" s="958">
        <f>SUM(Y133+Y139)</f>
        <v>0</v>
      </c>
      <c r="Z140" s="968"/>
      <c r="AA140" s="958">
        <f>SUM(AA133+AA139)</f>
        <v>0</v>
      </c>
      <c r="AB140" s="968"/>
      <c r="AC140" s="958">
        <f>SUM(AC133+AC139)</f>
        <v>0</v>
      </c>
      <c r="AD140" s="968"/>
      <c r="AE140" s="958">
        <f>SUM(AE133+AE139)</f>
        <v>0</v>
      </c>
      <c r="AF140" s="968"/>
      <c r="AG140" s="958">
        <f>SUM(AG133+AG139)</f>
        <v>0</v>
      </c>
      <c r="AH140" s="968"/>
      <c r="AI140" s="176">
        <f>SUM(AI133+AI139)</f>
        <v>0</v>
      </c>
      <c r="AK140" s="139">
        <f>N140+P140+R140+T140+V140</f>
        <v>0</v>
      </c>
      <c r="AL140" s="813"/>
      <c r="AM140" s="139">
        <f>Y140+AA140+AC140+AE140+AG140</f>
        <v>0</v>
      </c>
      <c r="AN140" s="813"/>
    </row>
    <row r="141" spans="1:48" ht="15" customHeight="1">
      <c r="A141" s="25">
        <v>4000</v>
      </c>
      <c r="B141" s="25"/>
      <c r="C141" s="973" t="s">
        <v>208</v>
      </c>
      <c r="D141" s="974"/>
      <c r="E141" s="974"/>
      <c r="F141" s="974"/>
      <c r="G141" s="974"/>
      <c r="H141" s="974"/>
      <c r="I141" s="974"/>
      <c r="J141" s="974"/>
      <c r="K141" s="974"/>
      <c r="L141" s="974"/>
      <c r="M141" s="1028"/>
      <c r="N141" s="59"/>
      <c r="O141" s="81"/>
      <c r="P141" s="59"/>
      <c r="Q141" s="81"/>
      <c r="R141" s="59"/>
      <c r="S141" s="81"/>
      <c r="T141" s="59"/>
      <c r="U141" s="81"/>
      <c r="V141" s="59"/>
      <c r="W141" s="81"/>
      <c r="X141" s="62"/>
      <c r="Y141" s="59"/>
      <c r="Z141" s="81"/>
      <c r="AA141" s="59"/>
      <c r="AB141" s="81"/>
      <c r="AC141" s="59"/>
      <c r="AD141" s="81"/>
      <c r="AE141" s="59"/>
      <c r="AF141" s="81"/>
      <c r="AG141" s="59"/>
      <c r="AH141" s="81"/>
      <c r="AI141" s="62"/>
      <c r="AK141" s="204"/>
      <c r="AL141" s="814"/>
      <c r="AM141" s="204"/>
      <c r="AN141" s="814"/>
    </row>
    <row r="142" spans="1:48" ht="15" customHeight="1">
      <c r="C142" s="971" t="s">
        <v>69</v>
      </c>
      <c r="D142" s="972"/>
      <c r="E142" s="948"/>
      <c r="F142" s="948"/>
      <c r="G142" s="948"/>
      <c r="H142" s="948"/>
      <c r="I142" s="948"/>
      <c r="J142" s="948"/>
      <c r="K142" s="948"/>
      <c r="L142" s="948"/>
      <c r="M142" s="1005"/>
      <c r="N142" s="962">
        <v>0</v>
      </c>
      <c r="O142" s="953"/>
      <c r="P142" s="962">
        <v>0</v>
      </c>
      <c r="Q142" s="953"/>
      <c r="R142" s="962">
        <v>0</v>
      </c>
      <c r="S142" s="953"/>
      <c r="T142" s="962">
        <v>0</v>
      </c>
      <c r="U142" s="953"/>
      <c r="V142" s="962">
        <v>0</v>
      </c>
      <c r="W142" s="953"/>
      <c r="X142" s="43">
        <f t="shared" ref="X142:X149" si="118">SUM(N142+P142+R142+T142+V142)</f>
        <v>0</v>
      </c>
      <c r="Y142" s="1138">
        <v>0</v>
      </c>
      <c r="Z142" s="1139"/>
      <c r="AA142" s="1138">
        <v>0</v>
      </c>
      <c r="AB142" s="1139"/>
      <c r="AC142" s="1138">
        <v>0</v>
      </c>
      <c r="AD142" s="1139"/>
      <c r="AE142" s="1138">
        <v>0</v>
      </c>
      <c r="AF142" s="1139"/>
      <c r="AG142" s="1138">
        <v>0</v>
      </c>
      <c r="AH142" s="1139"/>
      <c r="AI142" s="708">
        <f t="shared" ref="AI142:AI149" si="119">SUM(Y142+AA142+AC142+AE142+AG142)</f>
        <v>0</v>
      </c>
      <c r="AK142" s="139"/>
      <c r="AL142" s="813"/>
      <c r="AM142" s="139"/>
      <c r="AN142" s="813"/>
    </row>
    <row r="143" spans="1:48" ht="15" customHeight="1">
      <c r="C143" s="971" t="s">
        <v>69</v>
      </c>
      <c r="D143" s="972"/>
      <c r="E143" s="948"/>
      <c r="F143" s="948"/>
      <c r="G143" s="948"/>
      <c r="H143" s="948"/>
      <c r="I143" s="948"/>
      <c r="J143" s="948"/>
      <c r="K143" s="948"/>
      <c r="L143" s="948"/>
      <c r="M143" s="1005"/>
      <c r="N143" s="962">
        <v>0</v>
      </c>
      <c r="O143" s="953"/>
      <c r="P143" s="962">
        <v>0</v>
      </c>
      <c r="Q143" s="953"/>
      <c r="R143" s="962">
        <v>0</v>
      </c>
      <c r="S143" s="953"/>
      <c r="T143" s="962">
        <v>0</v>
      </c>
      <c r="U143" s="953"/>
      <c r="V143" s="962">
        <v>0</v>
      </c>
      <c r="W143" s="953"/>
      <c r="X143" s="43">
        <f t="shared" si="118"/>
        <v>0</v>
      </c>
      <c r="Y143" s="1138">
        <v>0</v>
      </c>
      <c r="Z143" s="1139"/>
      <c r="AA143" s="1138">
        <v>0</v>
      </c>
      <c r="AB143" s="1139"/>
      <c r="AC143" s="1138">
        <v>0</v>
      </c>
      <c r="AD143" s="1139"/>
      <c r="AE143" s="1138">
        <v>0</v>
      </c>
      <c r="AF143" s="1139"/>
      <c r="AG143" s="1138">
        <v>0</v>
      </c>
      <c r="AH143" s="1139"/>
      <c r="AI143" s="708">
        <f t="shared" si="119"/>
        <v>0</v>
      </c>
      <c r="AK143" s="105"/>
      <c r="AL143" s="83"/>
      <c r="AM143" s="105"/>
      <c r="AN143" s="83"/>
    </row>
    <row r="144" spans="1:48" ht="15" customHeight="1">
      <c r="C144" s="971" t="s">
        <v>69</v>
      </c>
      <c r="D144" s="972"/>
      <c r="E144" s="948"/>
      <c r="F144" s="948"/>
      <c r="G144" s="948"/>
      <c r="H144" s="948"/>
      <c r="I144" s="948"/>
      <c r="J144" s="948"/>
      <c r="K144" s="948"/>
      <c r="L144" s="948"/>
      <c r="M144" s="1005"/>
      <c r="N144" s="962">
        <v>0</v>
      </c>
      <c r="O144" s="953"/>
      <c r="P144" s="962">
        <v>0</v>
      </c>
      <c r="Q144" s="953"/>
      <c r="R144" s="962">
        <v>0</v>
      </c>
      <c r="S144" s="953"/>
      <c r="T144" s="962">
        <v>0</v>
      </c>
      <c r="U144" s="953"/>
      <c r="V144" s="962">
        <v>0</v>
      </c>
      <c r="W144" s="953"/>
      <c r="X144" s="43">
        <f t="shared" si="118"/>
        <v>0</v>
      </c>
      <c r="Y144" s="1138">
        <v>0</v>
      </c>
      <c r="Z144" s="1139"/>
      <c r="AA144" s="1138">
        <v>0</v>
      </c>
      <c r="AB144" s="1139"/>
      <c r="AC144" s="1138">
        <v>0</v>
      </c>
      <c r="AD144" s="1139"/>
      <c r="AE144" s="1138">
        <v>0</v>
      </c>
      <c r="AF144" s="1139"/>
      <c r="AG144" s="1138">
        <v>0</v>
      </c>
      <c r="AH144" s="1139"/>
      <c r="AI144" s="708">
        <f t="shared" si="119"/>
        <v>0</v>
      </c>
      <c r="AK144" s="105"/>
      <c r="AL144" s="83"/>
      <c r="AM144" s="105"/>
      <c r="AN144" s="83"/>
    </row>
    <row r="145" spans="1:40" ht="15" customHeight="1">
      <c r="C145" s="971" t="s">
        <v>69</v>
      </c>
      <c r="D145" s="972"/>
      <c r="E145" s="948"/>
      <c r="F145" s="948"/>
      <c r="G145" s="948"/>
      <c r="H145" s="948"/>
      <c r="I145" s="948"/>
      <c r="J145" s="948"/>
      <c r="K145" s="948"/>
      <c r="L145" s="948"/>
      <c r="M145" s="1005"/>
      <c r="N145" s="962">
        <v>0</v>
      </c>
      <c r="O145" s="953"/>
      <c r="P145" s="962">
        <v>0</v>
      </c>
      <c r="Q145" s="953"/>
      <c r="R145" s="962">
        <v>0</v>
      </c>
      <c r="S145" s="953"/>
      <c r="T145" s="962">
        <v>0</v>
      </c>
      <c r="U145" s="953"/>
      <c r="V145" s="962">
        <v>0</v>
      </c>
      <c r="W145" s="953"/>
      <c r="X145" s="43">
        <f t="shared" si="118"/>
        <v>0</v>
      </c>
      <c r="Y145" s="1138">
        <v>0</v>
      </c>
      <c r="Z145" s="1139"/>
      <c r="AA145" s="1138">
        <v>0</v>
      </c>
      <c r="AB145" s="1139"/>
      <c r="AC145" s="1138">
        <v>0</v>
      </c>
      <c r="AD145" s="1139"/>
      <c r="AE145" s="1138">
        <v>0</v>
      </c>
      <c r="AF145" s="1139"/>
      <c r="AG145" s="1138">
        <v>0</v>
      </c>
      <c r="AH145" s="1139"/>
      <c r="AI145" s="708">
        <f t="shared" si="119"/>
        <v>0</v>
      </c>
      <c r="AK145" s="105"/>
      <c r="AL145" s="83"/>
      <c r="AM145" s="105"/>
      <c r="AN145" s="83"/>
    </row>
    <row r="146" spans="1:40" ht="15" customHeight="1">
      <c r="C146" s="971" t="s">
        <v>69</v>
      </c>
      <c r="D146" s="972"/>
      <c r="E146" s="948"/>
      <c r="F146" s="948"/>
      <c r="G146" s="948"/>
      <c r="H146" s="948"/>
      <c r="I146" s="948"/>
      <c r="J146" s="948"/>
      <c r="K146" s="948"/>
      <c r="L146" s="948"/>
      <c r="M146" s="1005"/>
      <c r="N146" s="962">
        <v>0</v>
      </c>
      <c r="O146" s="953"/>
      <c r="P146" s="962">
        <v>0</v>
      </c>
      <c r="Q146" s="953"/>
      <c r="R146" s="962">
        <v>0</v>
      </c>
      <c r="S146" s="953"/>
      <c r="T146" s="962">
        <v>0</v>
      </c>
      <c r="U146" s="953"/>
      <c r="V146" s="962">
        <v>0</v>
      </c>
      <c r="W146" s="953"/>
      <c r="X146" s="43">
        <f t="shared" si="118"/>
        <v>0</v>
      </c>
      <c r="Y146" s="1138">
        <v>0</v>
      </c>
      <c r="Z146" s="1139"/>
      <c r="AA146" s="1138">
        <v>0</v>
      </c>
      <c r="AB146" s="1139"/>
      <c r="AC146" s="1138">
        <v>0</v>
      </c>
      <c r="AD146" s="1139"/>
      <c r="AE146" s="1138">
        <v>0</v>
      </c>
      <c r="AF146" s="1139"/>
      <c r="AG146" s="1138">
        <v>0</v>
      </c>
      <c r="AH146" s="1139"/>
      <c r="AI146" s="708">
        <f t="shared" si="119"/>
        <v>0</v>
      </c>
      <c r="AK146" s="105"/>
      <c r="AL146" s="83"/>
      <c r="AM146" s="105"/>
      <c r="AN146" s="83"/>
    </row>
    <row r="147" spans="1:40" ht="15" customHeight="1">
      <c r="C147" s="971" t="s">
        <v>69</v>
      </c>
      <c r="D147" s="972"/>
      <c r="E147" s="948"/>
      <c r="F147" s="948"/>
      <c r="G147" s="948"/>
      <c r="H147" s="948"/>
      <c r="I147" s="948"/>
      <c r="J147" s="948"/>
      <c r="K147" s="948"/>
      <c r="L147" s="948"/>
      <c r="M147" s="1005"/>
      <c r="N147" s="962">
        <v>0</v>
      </c>
      <c r="O147" s="953"/>
      <c r="P147" s="962">
        <v>0</v>
      </c>
      <c r="Q147" s="953"/>
      <c r="R147" s="962">
        <v>0</v>
      </c>
      <c r="S147" s="953"/>
      <c r="T147" s="962">
        <v>0</v>
      </c>
      <c r="U147" s="953"/>
      <c r="V147" s="962">
        <v>0</v>
      </c>
      <c r="W147" s="953"/>
      <c r="X147" s="43">
        <f t="shared" si="118"/>
        <v>0</v>
      </c>
      <c r="Y147" s="1138">
        <v>0</v>
      </c>
      <c r="Z147" s="1139"/>
      <c r="AA147" s="1138">
        <v>0</v>
      </c>
      <c r="AB147" s="1139"/>
      <c r="AC147" s="1138">
        <v>0</v>
      </c>
      <c r="AD147" s="1139"/>
      <c r="AE147" s="1138">
        <v>0</v>
      </c>
      <c r="AF147" s="1139"/>
      <c r="AG147" s="1138">
        <v>0</v>
      </c>
      <c r="AH147" s="1139"/>
      <c r="AI147" s="708">
        <f t="shared" si="119"/>
        <v>0</v>
      </c>
      <c r="AK147" s="105"/>
      <c r="AL147" s="83"/>
      <c r="AM147" s="105"/>
      <c r="AN147" s="83"/>
    </row>
    <row r="148" spans="1:40" ht="15" customHeight="1">
      <c r="C148" s="971" t="s">
        <v>69</v>
      </c>
      <c r="D148" s="972"/>
      <c r="E148" s="948"/>
      <c r="F148" s="948"/>
      <c r="G148" s="948"/>
      <c r="H148" s="948"/>
      <c r="I148" s="948"/>
      <c r="J148" s="948"/>
      <c r="K148" s="948"/>
      <c r="L148" s="948"/>
      <c r="M148" s="1005"/>
      <c r="N148" s="962">
        <v>0</v>
      </c>
      <c r="O148" s="953"/>
      <c r="P148" s="962">
        <v>0</v>
      </c>
      <c r="Q148" s="953"/>
      <c r="R148" s="962">
        <v>0</v>
      </c>
      <c r="S148" s="953"/>
      <c r="T148" s="962">
        <v>0</v>
      </c>
      <c r="U148" s="953"/>
      <c r="V148" s="962">
        <v>0</v>
      </c>
      <c r="W148" s="953"/>
      <c r="X148" s="43">
        <f t="shared" si="118"/>
        <v>0</v>
      </c>
      <c r="Y148" s="1138">
        <v>0</v>
      </c>
      <c r="Z148" s="1139"/>
      <c r="AA148" s="1138">
        <v>0</v>
      </c>
      <c r="AB148" s="1139"/>
      <c r="AC148" s="1138">
        <v>0</v>
      </c>
      <c r="AD148" s="1139"/>
      <c r="AE148" s="1138">
        <v>0</v>
      </c>
      <c r="AF148" s="1139"/>
      <c r="AG148" s="1138">
        <v>0</v>
      </c>
      <c r="AH148" s="1139"/>
      <c r="AI148" s="708">
        <f t="shared" si="119"/>
        <v>0</v>
      </c>
      <c r="AK148" s="105"/>
      <c r="AL148" s="83"/>
      <c r="AM148" s="105"/>
      <c r="AN148" s="83"/>
    </row>
    <row r="149" spans="1:40" ht="15" customHeight="1">
      <c r="C149" s="971" t="s">
        <v>69</v>
      </c>
      <c r="D149" s="972"/>
      <c r="E149" s="1022"/>
      <c r="F149" s="1022"/>
      <c r="G149" s="1022"/>
      <c r="H149" s="1022"/>
      <c r="I149" s="1022"/>
      <c r="J149" s="1022"/>
      <c r="K149" s="1022"/>
      <c r="L149" s="1022"/>
      <c r="M149" s="1023"/>
      <c r="N149" s="962">
        <v>0</v>
      </c>
      <c r="O149" s="953"/>
      <c r="P149" s="962">
        <v>0</v>
      </c>
      <c r="Q149" s="953"/>
      <c r="R149" s="962">
        <v>0</v>
      </c>
      <c r="S149" s="953"/>
      <c r="T149" s="962">
        <v>0</v>
      </c>
      <c r="U149" s="953"/>
      <c r="V149" s="962">
        <v>0</v>
      </c>
      <c r="W149" s="953"/>
      <c r="X149" s="43">
        <f t="shared" si="118"/>
        <v>0</v>
      </c>
      <c r="Y149" s="1138">
        <v>0</v>
      </c>
      <c r="Z149" s="1139"/>
      <c r="AA149" s="1138">
        <v>0</v>
      </c>
      <c r="AB149" s="1139"/>
      <c r="AC149" s="1138">
        <v>0</v>
      </c>
      <c r="AD149" s="1139"/>
      <c r="AE149" s="1138">
        <v>0</v>
      </c>
      <c r="AF149" s="1139"/>
      <c r="AG149" s="1138">
        <v>0</v>
      </c>
      <c r="AH149" s="1139"/>
      <c r="AI149" s="708">
        <f t="shared" si="119"/>
        <v>0</v>
      </c>
      <c r="AK149" s="138"/>
      <c r="AL149" s="810"/>
      <c r="AM149" s="138"/>
      <c r="AN149" s="810"/>
    </row>
    <row r="150" spans="1:40" s="55" customFormat="1" ht="16.5" customHeight="1">
      <c r="A150" s="140"/>
      <c r="B150" s="140"/>
      <c r="C150" s="86"/>
      <c r="D150" s="87"/>
      <c r="E150" s="87"/>
      <c r="F150" s="87"/>
      <c r="G150" s="87"/>
      <c r="H150" s="87"/>
      <c r="I150" s="87"/>
      <c r="J150" s="87"/>
      <c r="K150" s="87"/>
      <c r="L150" s="87"/>
      <c r="M150" s="65" t="s">
        <v>209</v>
      </c>
      <c r="N150" s="958">
        <f>SUM(N142:N149)</f>
        <v>0</v>
      </c>
      <c r="O150" s="968"/>
      <c r="P150" s="958">
        <f>SUM(P142:P149)</f>
        <v>0</v>
      </c>
      <c r="Q150" s="968"/>
      <c r="R150" s="958">
        <f>SUM(R142:R149)</f>
        <v>0</v>
      </c>
      <c r="S150" s="968"/>
      <c r="T150" s="958">
        <f>SUM(T142:T149)</f>
        <v>0</v>
      </c>
      <c r="U150" s="968"/>
      <c r="V150" s="958">
        <f>SUM(V142:V149)</f>
        <v>0</v>
      </c>
      <c r="W150" s="968"/>
      <c r="X150" s="176">
        <f>SUM(X142:X149)</f>
        <v>0</v>
      </c>
      <c r="Y150" s="958">
        <f>SUM(Y142:Y149)</f>
        <v>0</v>
      </c>
      <c r="Z150" s="968"/>
      <c r="AA150" s="958">
        <f>SUM(AA142:AA149)</f>
        <v>0</v>
      </c>
      <c r="AB150" s="968"/>
      <c r="AC150" s="958">
        <f>SUM(AC142:AC149)</f>
        <v>0</v>
      </c>
      <c r="AD150" s="968"/>
      <c r="AE150" s="958">
        <f>SUM(AE142:AE149)</f>
        <v>0</v>
      </c>
      <c r="AF150" s="968"/>
      <c r="AG150" s="958">
        <f>SUM(AG142:AG149)</f>
        <v>0</v>
      </c>
      <c r="AH150" s="968"/>
      <c r="AI150" s="176">
        <f>SUM(AI142:AI149)</f>
        <v>0</v>
      </c>
      <c r="AK150" s="815">
        <f>N150+P150+R150+T150+V150</f>
        <v>0</v>
      </c>
      <c r="AL150" s="83"/>
      <c r="AM150" s="815">
        <f>Y150+AA150+AC150+AE150+AG150</f>
        <v>0</v>
      </c>
      <c r="AN150" s="83"/>
    </row>
    <row r="151" spans="1:40" ht="15" customHeight="1">
      <c r="C151" s="1145"/>
      <c r="D151" s="991"/>
      <c r="E151" s="991"/>
      <c r="F151" s="991"/>
      <c r="G151" s="991"/>
      <c r="H151" s="991"/>
      <c r="I151" s="991"/>
      <c r="J151" s="991"/>
      <c r="K151" s="991"/>
      <c r="L151" s="991"/>
      <c r="M151" s="959"/>
      <c r="N151" s="90"/>
      <c r="O151" s="91"/>
      <c r="P151" s="90"/>
      <c r="Q151" s="91"/>
      <c r="R151" s="90"/>
      <c r="S151" s="91"/>
      <c r="T151" s="90"/>
      <c r="U151" s="91"/>
      <c r="V151" s="90"/>
      <c r="W151" s="91"/>
      <c r="X151" s="48"/>
      <c r="Y151" s="90"/>
      <c r="Z151" s="91"/>
      <c r="AA151" s="90"/>
      <c r="AB151" s="91"/>
      <c r="AC151" s="90"/>
      <c r="AD151" s="91"/>
      <c r="AE151" s="90"/>
      <c r="AF151" s="91"/>
      <c r="AG151" s="90"/>
      <c r="AH151" s="91"/>
      <c r="AI151" s="48"/>
      <c r="AK151" s="105"/>
      <c r="AL151" s="83"/>
      <c r="AM151" s="105"/>
      <c r="AN151" s="83"/>
    </row>
    <row r="152" spans="1:40" ht="15" customHeight="1">
      <c r="C152" s="1164" t="s">
        <v>185</v>
      </c>
      <c r="D152" s="991"/>
      <c r="E152" s="991"/>
      <c r="F152" s="991"/>
      <c r="G152" s="991"/>
      <c r="H152" s="991"/>
      <c r="I152" s="991"/>
      <c r="J152" s="991"/>
      <c r="K152" s="991"/>
      <c r="L152" s="991"/>
      <c r="M152" s="959"/>
      <c r="N152" s="1070">
        <f>N150+N140+N121+N72</f>
        <v>0</v>
      </c>
      <c r="O152" s="1071"/>
      <c r="P152" s="1070">
        <f>P150+P140+P121+P72</f>
        <v>0</v>
      </c>
      <c r="Q152" s="1071"/>
      <c r="R152" s="1070">
        <f>R150+R140+R121+R72</f>
        <v>0</v>
      </c>
      <c r="S152" s="1071"/>
      <c r="T152" s="1070">
        <f>T150+T140+T121+T72</f>
        <v>0</v>
      </c>
      <c r="U152" s="1071"/>
      <c r="V152" s="1070">
        <f>V150+V140+V121+V72</f>
        <v>0</v>
      </c>
      <c r="W152" s="1071"/>
      <c r="X152" s="179">
        <f>X150+X140+X121+X72</f>
        <v>0</v>
      </c>
      <c r="Y152" s="1070">
        <f>Y150+Y140+Y121+Y72</f>
        <v>0</v>
      </c>
      <c r="Z152" s="1071"/>
      <c r="AA152" s="1070">
        <f>AA150+AA140+AA121+AA72</f>
        <v>0</v>
      </c>
      <c r="AB152" s="1071"/>
      <c r="AC152" s="1070">
        <f>AC150+AC140+AC121+AC72</f>
        <v>0</v>
      </c>
      <c r="AD152" s="1071"/>
      <c r="AE152" s="1070">
        <f>AE150+AE140+AE121+AE72</f>
        <v>0</v>
      </c>
      <c r="AF152" s="1071"/>
      <c r="AG152" s="1070">
        <f>AG150+AG140+AG121+AG72</f>
        <v>0</v>
      </c>
      <c r="AH152" s="1071"/>
      <c r="AI152" s="179">
        <f>AI150+AI140+AI121+AI72</f>
        <v>0</v>
      </c>
      <c r="AK152" s="815">
        <f>N152+P152+R152+T152+V152</f>
        <v>0</v>
      </c>
      <c r="AL152" s="83"/>
      <c r="AM152" s="815">
        <f>Y152+AA152+AC152+AE152+AG152</f>
        <v>0</v>
      </c>
      <c r="AN152" s="83"/>
    </row>
    <row r="153" spans="1:40" ht="15" customHeight="1">
      <c r="C153" s="1162"/>
      <c r="D153" s="991"/>
      <c r="E153" s="991"/>
      <c r="F153" s="991"/>
      <c r="G153" s="991"/>
      <c r="H153" s="991"/>
      <c r="I153" s="991"/>
      <c r="J153" s="991"/>
      <c r="K153" s="991"/>
      <c r="L153" s="991"/>
      <c r="M153" s="959"/>
      <c r="N153" s="97"/>
      <c r="O153" s="99"/>
      <c r="P153" s="98"/>
      <c r="Q153" s="99"/>
      <c r="R153" s="98"/>
      <c r="S153" s="99"/>
      <c r="T153" s="98"/>
      <c r="U153" s="99"/>
      <c r="V153" s="98"/>
      <c r="W153" s="99"/>
      <c r="X153" s="100"/>
      <c r="Y153" s="97"/>
      <c r="Z153" s="99"/>
      <c r="AA153" s="98"/>
      <c r="AB153" s="99"/>
      <c r="AC153" s="98"/>
      <c r="AD153" s="99"/>
      <c r="AE153" s="98"/>
      <c r="AF153" s="99"/>
      <c r="AG153" s="98"/>
      <c r="AH153" s="99"/>
      <c r="AI153" s="100"/>
      <c r="AK153" s="26"/>
      <c r="AL153" s="808"/>
      <c r="AM153" s="26"/>
      <c r="AN153" s="808"/>
    </row>
    <row r="154" spans="1:40" s="55" customFormat="1" ht="15" customHeight="1">
      <c r="A154" s="140"/>
      <c r="B154" s="140"/>
      <c r="C154" s="1163" t="s">
        <v>232</v>
      </c>
      <c r="D154" s="991"/>
      <c r="E154" s="991"/>
      <c r="F154" s="991"/>
      <c r="G154" s="991"/>
      <c r="H154" s="991"/>
      <c r="I154" s="1159" t="s">
        <v>494</v>
      </c>
      <c r="J154" s="1160"/>
      <c r="K154" s="1160"/>
      <c r="L154" s="1160"/>
      <c r="M154" s="414">
        <f>VLOOKUP(I154,F_A,2,0)</f>
        <v>0</v>
      </c>
      <c r="N154" s="1070">
        <f>N152*M154</f>
        <v>0</v>
      </c>
      <c r="O154" s="1071"/>
      <c r="P154" s="1070">
        <f>P152*M154</f>
        <v>0</v>
      </c>
      <c r="Q154" s="1071"/>
      <c r="R154" s="1070">
        <f>R152*M154</f>
        <v>0</v>
      </c>
      <c r="S154" s="1071"/>
      <c r="T154" s="1070">
        <f>T152*M154</f>
        <v>0</v>
      </c>
      <c r="U154" s="1071"/>
      <c r="V154" s="1070">
        <f>V152*M154</f>
        <v>0</v>
      </c>
      <c r="W154" s="1071"/>
      <c r="X154" s="179">
        <f>X152*M154</f>
        <v>0</v>
      </c>
      <c r="Y154" s="1183"/>
      <c r="Z154" s="1184"/>
      <c r="AA154" s="1183"/>
      <c r="AB154" s="1184"/>
      <c r="AC154" s="1183"/>
      <c r="AD154" s="1184"/>
      <c r="AE154" s="1183"/>
      <c r="AF154" s="1184"/>
      <c r="AG154" s="1183"/>
      <c r="AH154" s="1184"/>
      <c r="AI154" s="805"/>
      <c r="AK154" s="26">
        <f>N154+P154+R154+T154+V154</f>
        <v>0</v>
      </c>
      <c r="AL154" s="808"/>
      <c r="AM154" s="26"/>
      <c r="AN154" s="808"/>
    </row>
    <row r="155" spans="1:40" s="55" customFormat="1" ht="15" customHeight="1">
      <c r="A155" s="140"/>
      <c r="B155" s="140"/>
      <c r="C155" s="1162"/>
      <c r="D155" s="991"/>
      <c r="E155" s="991"/>
      <c r="F155" s="991"/>
      <c r="G155" s="991"/>
      <c r="H155" s="991"/>
      <c r="I155" s="991"/>
      <c r="J155" s="991"/>
      <c r="K155" s="991"/>
      <c r="L155" s="991"/>
      <c r="M155" s="959"/>
      <c r="N155" s="800"/>
      <c r="O155" s="801"/>
      <c r="P155" s="802"/>
      <c r="Q155" s="801"/>
      <c r="R155" s="802"/>
      <c r="S155" s="801"/>
      <c r="T155" s="802"/>
      <c r="U155" s="801"/>
      <c r="V155" s="802"/>
      <c r="W155" s="801"/>
      <c r="X155" s="803"/>
      <c r="Y155" s="800"/>
      <c r="Z155" s="801"/>
      <c r="AA155" s="802"/>
      <c r="AB155" s="801"/>
      <c r="AC155" s="802"/>
      <c r="AD155" s="801"/>
      <c r="AE155" s="802"/>
      <c r="AF155" s="801"/>
      <c r="AG155" s="802"/>
      <c r="AH155" s="801"/>
      <c r="AI155" s="803"/>
      <c r="AK155" s="26"/>
      <c r="AL155" s="808"/>
      <c r="AM155" s="26"/>
      <c r="AN155" s="808"/>
    </row>
    <row r="156" spans="1:40" s="55" customFormat="1" ht="15" customHeight="1">
      <c r="A156" s="140"/>
      <c r="B156" s="140"/>
      <c r="C156" s="1163" t="s">
        <v>233</v>
      </c>
      <c r="D156" s="991"/>
      <c r="E156" s="991"/>
      <c r="F156" s="991"/>
      <c r="G156" s="991"/>
      <c r="H156" s="991"/>
      <c r="I156" s="991"/>
      <c r="J156" s="1185" t="s">
        <v>494</v>
      </c>
      <c r="K156" s="1185"/>
      <c r="L156" s="1185"/>
      <c r="M156" s="414">
        <f>VLOOKUP(J156,F_A,2,0)</f>
        <v>0</v>
      </c>
      <c r="N156" s="1183"/>
      <c r="O156" s="1128"/>
      <c r="P156" s="1183"/>
      <c r="Q156" s="1128"/>
      <c r="R156" s="1183"/>
      <c r="S156" s="1128"/>
      <c r="T156" s="1183"/>
      <c r="U156" s="1128"/>
      <c r="V156" s="1183"/>
      <c r="W156" s="1128"/>
      <c r="X156" s="805"/>
      <c r="Y156" s="1070">
        <f>Y152*M156</f>
        <v>0</v>
      </c>
      <c r="Z156" s="1128"/>
      <c r="AA156" s="1070">
        <f>AA152*M156</f>
        <v>0</v>
      </c>
      <c r="AB156" s="1128"/>
      <c r="AC156" s="1070">
        <f>AC152*M156</f>
        <v>0</v>
      </c>
      <c r="AD156" s="1128"/>
      <c r="AE156" s="1070">
        <f>AE152*M156</f>
        <v>0</v>
      </c>
      <c r="AF156" s="1128"/>
      <c r="AG156" s="1070">
        <f>AG152*M156</f>
        <v>0</v>
      </c>
      <c r="AH156" s="1128"/>
      <c r="AI156" s="179">
        <f>AI152*M156</f>
        <v>0</v>
      </c>
      <c r="AK156" s="26"/>
      <c r="AL156" s="808"/>
      <c r="AM156" s="26">
        <f>Y156+AA156+AC156+AE156+AG156</f>
        <v>0</v>
      </c>
      <c r="AN156" s="808"/>
    </row>
    <row r="157" spans="1:40" s="55" customFormat="1" ht="15" customHeight="1">
      <c r="A157" s="140"/>
      <c r="B157" s="140"/>
      <c r="C157" s="1162"/>
      <c r="D157" s="991"/>
      <c r="E157" s="991"/>
      <c r="F157" s="991"/>
      <c r="G157" s="991"/>
      <c r="H157" s="991"/>
      <c r="I157" s="991"/>
      <c r="J157" s="991"/>
      <c r="K157" s="991"/>
      <c r="L157" s="991"/>
      <c r="M157" s="959"/>
      <c r="N157" s="802"/>
      <c r="O157" s="889"/>
      <c r="P157" s="802"/>
      <c r="Q157" s="889"/>
      <c r="R157" s="802"/>
      <c r="S157" s="889"/>
      <c r="T157" s="802"/>
      <c r="U157" s="889"/>
      <c r="V157" s="802"/>
      <c r="W157" s="889"/>
      <c r="X157" s="803"/>
      <c r="Y157" s="802"/>
      <c r="Z157" s="889"/>
      <c r="AA157" s="802"/>
      <c r="AB157" s="889"/>
      <c r="AC157" s="802"/>
      <c r="AD157" s="889"/>
      <c r="AE157" s="802"/>
      <c r="AF157" s="889"/>
      <c r="AG157" s="802"/>
      <c r="AH157" s="889"/>
      <c r="AI157" s="803"/>
      <c r="AK157" s="138"/>
      <c r="AL157" s="810"/>
      <c r="AM157" s="138"/>
      <c r="AN157" s="810"/>
    </row>
    <row r="158" spans="1:40" s="55" customFormat="1" ht="15" customHeight="1">
      <c r="A158" s="140"/>
      <c r="B158" s="140"/>
      <c r="C158" s="1163" t="s">
        <v>595</v>
      </c>
      <c r="D158" s="991"/>
      <c r="E158" s="991"/>
      <c r="F158" s="991"/>
      <c r="G158" s="991"/>
      <c r="H158" s="991"/>
      <c r="I158" s="991"/>
      <c r="J158" s="1159" t="s">
        <v>591</v>
      </c>
      <c r="K158" s="1159"/>
      <c r="L158" s="1159"/>
      <c r="M158" s="414">
        <v>0</v>
      </c>
      <c r="N158" s="1183"/>
      <c r="O158" s="1128"/>
      <c r="P158" s="1183"/>
      <c r="Q158" s="1128"/>
      <c r="R158" s="1183"/>
      <c r="S158" s="1128"/>
      <c r="T158" s="1183"/>
      <c r="U158" s="1128"/>
      <c r="V158" s="1183"/>
      <c r="W158" s="1128"/>
      <c r="X158" s="805"/>
      <c r="Y158" s="1070">
        <f>N152*M158</f>
        <v>0</v>
      </c>
      <c r="Z158" s="1128"/>
      <c r="AA158" s="1070">
        <f>P152*M158</f>
        <v>0</v>
      </c>
      <c r="AB158" s="1128"/>
      <c r="AC158" s="1070">
        <f>R152*M158</f>
        <v>0</v>
      </c>
      <c r="AD158" s="1128"/>
      <c r="AE158" s="1070">
        <f>T152*M158</f>
        <v>0</v>
      </c>
      <c r="AF158" s="1128"/>
      <c r="AG158" s="1070">
        <f>V152*M158</f>
        <v>0</v>
      </c>
      <c r="AH158" s="1128"/>
      <c r="AI158" s="179">
        <f>X152*M158</f>
        <v>0</v>
      </c>
      <c r="AK158" s="26"/>
      <c r="AL158" s="808"/>
      <c r="AM158" s="26">
        <f>Y158+AA158+AC158+AE158+AG158</f>
        <v>0</v>
      </c>
      <c r="AN158" s="808"/>
    </row>
    <row r="159" spans="1:40" s="55" customFormat="1" ht="17.25" customHeight="1">
      <c r="A159" s="140"/>
      <c r="B159" s="140"/>
      <c r="C159" s="1158" t="s">
        <v>606</v>
      </c>
      <c r="D159" s="972"/>
      <c r="E159" s="972"/>
      <c r="F159" s="972"/>
      <c r="G159" s="972"/>
      <c r="H159" s="972"/>
      <c r="I159" s="972"/>
      <c r="J159" s="1004"/>
      <c r="K159" s="57"/>
      <c r="L159" s="57"/>
      <c r="M159" s="159"/>
      <c r="N159" s="56"/>
      <c r="O159" s="67"/>
      <c r="P159" s="188"/>
      <c r="Q159" s="804"/>
      <c r="R159" s="56"/>
      <c r="S159" s="67"/>
      <c r="T159" s="188"/>
      <c r="U159" s="67"/>
      <c r="V159" s="188"/>
      <c r="W159" s="67"/>
      <c r="X159" s="62"/>
      <c r="Y159" s="56"/>
      <c r="Z159" s="67"/>
      <c r="AA159" s="188"/>
      <c r="AB159" s="804"/>
      <c r="AC159" s="56"/>
      <c r="AD159" s="67"/>
      <c r="AE159" s="188"/>
      <c r="AF159" s="67"/>
      <c r="AG159" s="188"/>
      <c r="AH159" s="67"/>
      <c r="AI159" s="62"/>
      <c r="AK159" s="26"/>
      <c r="AL159" s="808"/>
      <c r="AM159" s="26"/>
      <c r="AN159" s="808"/>
    </row>
    <row r="160" spans="1:40" s="55" customFormat="1" ht="24" customHeight="1">
      <c r="A160" s="141">
        <v>1000</v>
      </c>
      <c r="B160" s="140"/>
      <c r="C160" s="144" t="s">
        <v>520</v>
      </c>
      <c r="D160" s="145" t="s">
        <v>607</v>
      </c>
      <c r="E160" s="1077"/>
      <c r="F160" s="948"/>
      <c r="G160" s="948"/>
      <c r="H160" s="948"/>
      <c r="I160" s="948"/>
      <c r="J160" s="948"/>
      <c r="K160" s="192" t="s">
        <v>524</v>
      </c>
      <c r="L160" s="192" t="s">
        <v>504</v>
      </c>
      <c r="M160" s="885" t="s">
        <v>5</v>
      </c>
      <c r="N160" s="161" t="s">
        <v>525</v>
      </c>
      <c r="O160" s="67"/>
      <c r="P160" s="188" t="s">
        <v>525</v>
      </c>
      <c r="Q160" s="165"/>
      <c r="R160" s="188" t="s">
        <v>525</v>
      </c>
      <c r="S160" s="67"/>
      <c r="T160" s="188" t="s">
        <v>525</v>
      </c>
      <c r="U160" s="67"/>
      <c r="V160" s="188" t="s">
        <v>525</v>
      </c>
      <c r="W160" s="67"/>
      <c r="X160" s="62"/>
      <c r="Y160" s="161" t="s">
        <v>525</v>
      </c>
      <c r="Z160" s="67"/>
      <c r="AA160" s="188" t="s">
        <v>525</v>
      </c>
      <c r="AB160" s="165"/>
      <c r="AC160" s="188" t="s">
        <v>525</v>
      </c>
      <c r="AD160" s="67"/>
      <c r="AE160" s="188" t="s">
        <v>525</v>
      </c>
      <c r="AF160" s="67"/>
      <c r="AG160" s="188" t="s">
        <v>525</v>
      </c>
      <c r="AH160" s="67"/>
      <c r="AI160" s="62"/>
      <c r="AK160" s="26"/>
      <c r="AL160" s="808"/>
      <c r="AM160" s="26"/>
      <c r="AN160" s="808"/>
    </row>
    <row r="161" spans="1:40" s="55" customFormat="1" ht="15" customHeight="1">
      <c r="A161" s="140"/>
      <c r="B161" s="140"/>
      <c r="C161" s="164">
        <f>N161+P161+R161+T161+V161</f>
        <v>0</v>
      </c>
      <c r="D161" s="285"/>
      <c r="E161" s="972" t="s">
        <v>63</v>
      </c>
      <c r="F161" s="986"/>
      <c r="G161" s="986"/>
      <c r="H161" s="986"/>
      <c r="I161" s="986"/>
      <c r="J161" s="986"/>
      <c r="K161" s="418">
        <v>0</v>
      </c>
      <c r="L161" s="419">
        <f>VLOOKUP(E161,Leave_Benefits,2,0)</f>
        <v>0</v>
      </c>
      <c r="M161" s="879">
        <f>VLOOKUP(E161,Leave_Benefits,4,0)</f>
        <v>0</v>
      </c>
      <c r="N161" s="167">
        <v>0</v>
      </c>
      <c r="O161" s="106">
        <f>K161*(1+L161)*N161</f>
        <v>0</v>
      </c>
      <c r="P161" s="167">
        <v>0</v>
      </c>
      <c r="Q161" s="106">
        <f>K161*(1+L161)*P161*M161</f>
        <v>0</v>
      </c>
      <c r="R161" s="167">
        <v>0</v>
      </c>
      <c r="S161" s="106">
        <f>K161*(1+L161)*R161*(M161^2)</f>
        <v>0</v>
      </c>
      <c r="T161" s="167">
        <v>0</v>
      </c>
      <c r="U161" s="106">
        <f>K161*(1+L161)*T161*(M161^3)</f>
        <v>0</v>
      </c>
      <c r="V161" s="167">
        <v>0</v>
      </c>
      <c r="W161" s="106">
        <f>K161*(1+L161)*V161*(M161^4)</f>
        <v>0</v>
      </c>
      <c r="X161" s="111">
        <f>SUM(O161+Q161+S161+U161+W161)</f>
        <v>0</v>
      </c>
      <c r="Y161" s="713">
        <v>0</v>
      </c>
      <c r="Z161" s="714">
        <f>K161*(1+L161)*Y161</f>
        <v>0</v>
      </c>
      <c r="AA161" s="713">
        <v>0</v>
      </c>
      <c r="AB161" s="714">
        <f>K161*(1+L161)*AA161*M161</f>
        <v>0</v>
      </c>
      <c r="AC161" s="713">
        <v>0</v>
      </c>
      <c r="AD161" s="714">
        <f>K161*(1+L161)*AC161*(M161^2)</f>
        <v>0</v>
      </c>
      <c r="AE161" s="713">
        <v>0</v>
      </c>
      <c r="AF161" s="714">
        <f>K161*(1+L161)*AE161*(M161^3)</f>
        <v>0</v>
      </c>
      <c r="AG161" s="713">
        <v>0</v>
      </c>
      <c r="AH161" s="714">
        <f>K161*(1+L161)*AG161*(M161^4)</f>
        <v>0</v>
      </c>
      <c r="AI161" s="715">
        <f>SUM(Z161+AB161+AD161+AF161+AH161)</f>
        <v>0</v>
      </c>
      <c r="AK161" s="26"/>
      <c r="AL161" s="808"/>
      <c r="AM161" s="26"/>
      <c r="AN161" s="808"/>
    </row>
    <row r="162" spans="1:40" s="55" customFormat="1" ht="15" customHeight="1">
      <c r="A162" s="140"/>
      <c r="B162" s="140"/>
      <c r="C162" s="164">
        <f>N162+P162+R162+T162+V162</f>
        <v>0</v>
      </c>
      <c r="D162" s="285"/>
      <c r="E162" s="972" t="s">
        <v>63</v>
      </c>
      <c r="F162" s="986"/>
      <c r="G162" s="986"/>
      <c r="H162" s="986"/>
      <c r="I162" s="986"/>
      <c r="J162" s="986"/>
      <c r="K162" s="418">
        <v>0</v>
      </c>
      <c r="L162" s="419">
        <f>VLOOKUP(E162,Leave_Benefits,2,0)</f>
        <v>0</v>
      </c>
      <c r="M162" s="879">
        <f>VLOOKUP(E162,Leave_Benefits,4,0)</f>
        <v>0</v>
      </c>
      <c r="N162" s="167">
        <v>0</v>
      </c>
      <c r="O162" s="106">
        <f>K162*(1+L162)*N162</f>
        <v>0</v>
      </c>
      <c r="P162" s="167">
        <v>0</v>
      </c>
      <c r="Q162" s="106">
        <f>K162*(1+L162)*P162*M162</f>
        <v>0</v>
      </c>
      <c r="R162" s="167">
        <v>0</v>
      </c>
      <c r="S162" s="106">
        <f>K162*(1+L162)*R162*(M162^2)</f>
        <v>0</v>
      </c>
      <c r="T162" s="167">
        <v>0</v>
      </c>
      <c r="U162" s="106">
        <f>K162*(1+L162)*T162*(M162^3)</f>
        <v>0</v>
      </c>
      <c r="V162" s="167">
        <v>0</v>
      </c>
      <c r="W162" s="106">
        <f>K162*(1+L162)*V162*(M162^4)</f>
        <v>0</v>
      </c>
      <c r="X162" s="111">
        <f>SUM(O162+Q162+S162+U162+W162)</f>
        <v>0</v>
      </c>
      <c r="Y162" s="713">
        <v>0</v>
      </c>
      <c r="Z162" s="714">
        <f>K162*(1+L162)*Y162</f>
        <v>0</v>
      </c>
      <c r="AA162" s="713">
        <v>0</v>
      </c>
      <c r="AB162" s="714">
        <f>K162*(1+L162)*AA162*M162</f>
        <v>0</v>
      </c>
      <c r="AC162" s="713">
        <v>0</v>
      </c>
      <c r="AD162" s="714">
        <f>K162*(1+L162)*AC162*(M162^2)</f>
        <v>0</v>
      </c>
      <c r="AE162" s="713">
        <v>0</v>
      </c>
      <c r="AF162" s="714">
        <f>K162*(1+L162)*AE162*(M162^3)</f>
        <v>0</v>
      </c>
      <c r="AG162" s="713">
        <v>0</v>
      </c>
      <c r="AH162" s="714">
        <f>K162*(1+L162)*AG162*(M162^4)</f>
        <v>0</v>
      </c>
      <c r="AI162" s="715">
        <f>SUM(Z162+AB162+AD162+AF162+AH162)</f>
        <v>0</v>
      </c>
      <c r="AK162" s="26"/>
      <c r="AL162" s="808"/>
      <c r="AM162" s="26"/>
      <c r="AN162" s="808"/>
    </row>
    <row r="163" spans="1:40" s="55" customFormat="1" ht="6.75" customHeight="1">
      <c r="A163" s="140"/>
      <c r="B163" s="140"/>
      <c r="C163" s="985"/>
      <c r="D163" s="955"/>
      <c r="E163" s="986"/>
      <c r="F163" s="986"/>
      <c r="G163" s="986"/>
      <c r="H163" s="986"/>
      <c r="I163" s="986"/>
      <c r="J163" s="1004"/>
      <c r="K163" s="1004"/>
      <c r="L163" s="1004"/>
      <c r="M163" s="1005"/>
      <c r="N163" s="163"/>
      <c r="O163" s="175"/>
      <c r="P163" s="189"/>
      <c r="Q163" s="175"/>
      <c r="R163" s="189"/>
      <c r="S163" s="81"/>
      <c r="T163" s="189"/>
      <c r="U163" s="175"/>
      <c r="V163" s="189"/>
      <c r="W163" s="175"/>
      <c r="X163" s="62"/>
      <c r="Y163" s="163"/>
      <c r="Z163" s="175"/>
      <c r="AA163" s="189"/>
      <c r="AB163" s="175"/>
      <c r="AC163" s="189"/>
      <c r="AD163" s="81"/>
      <c r="AE163" s="189"/>
      <c r="AF163" s="175"/>
      <c r="AG163" s="189"/>
      <c r="AH163" s="175"/>
      <c r="AI163" s="62"/>
      <c r="AK163" s="26"/>
      <c r="AL163" s="808"/>
      <c r="AM163" s="26"/>
      <c r="AN163" s="808"/>
    </row>
    <row r="164" spans="1:40" s="55" customFormat="1" ht="15" customHeight="1">
      <c r="A164" s="140"/>
      <c r="B164" s="140"/>
      <c r="C164" s="1078"/>
      <c r="D164" s="955"/>
      <c r="E164" s="986"/>
      <c r="F164" s="986"/>
      <c r="G164" s="986"/>
      <c r="H164" s="986"/>
      <c r="I164" s="986"/>
      <c r="J164" s="1009" t="s">
        <v>609</v>
      </c>
      <c r="K164" s="1012"/>
      <c r="L164" s="1012"/>
      <c r="M164" s="1013"/>
      <c r="N164" s="735"/>
      <c r="O164" s="731">
        <f>SUM(O161:O162)</f>
        <v>0</v>
      </c>
      <c r="P164" s="735"/>
      <c r="Q164" s="731">
        <f>SUM(Q161:Q162)</f>
        <v>0</v>
      </c>
      <c r="R164" s="735"/>
      <c r="S164" s="731">
        <f>SUM(S161:S162)</f>
        <v>0</v>
      </c>
      <c r="T164" s="735"/>
      <c r="U164" s="731">
        <f>SUM(U161:U162)</f>
        <v>0</v>
      </c>
      <c r="V164" s="735"/>
      <c r="W164" s="731">
        <f>SUM(W161:W162)</f>
        <v>0</v>
      </c>
      <c r="X164" s="286">
        <f>SUM(X161:X162)</f>
        <v>0</v>
      </c>
      <c r="Y164" s="735"/>
      <c r="Z164" s="731">
        <f>SUM(Z161:Z162)</f>
        <v>0</v>
      </c>
      <c r="AA164" s="735"/>
      <c r="AB164" s="731">
        <f>SUM(AB161:AB162)</f>
        <v>0</v>
      </c>
      <c r="AC164" s="735"/>
      <c r="AD164" s="731">
        <f>SUM(AD161:AD162)</f>
        <v>0</v>
      </c>
      <c r="AE164" s="735"/>
      <c r="AF164" s="731">
        <f>SUM(AF161:AF162)</f>
        <v>0</v>
      </c>
      <c r="AG164" s="735"/>
      <c r="AH164" s="731">
        <f>SUM(AH161:AH162)</f>
        <v>0</v>
      </c>
      <c r="AI164" s="286">
        <f>SUM(AI161:AI162)</f>
        <v>0</v>
      </c>
      <c r="AK164" s="26">
        <f>O164+Q164+S164+U164+W164</f>
        <v>0</v>
      </c>
      <c r="AL164" s="808"/>
      <c r="AM164" s="26">
        <f>Z164+AB164+AD164+AF164+AH164</f>
        <v>0</v>
      </c>
      <c r="AN164" s="808"/>
    </row>
    <row r="165" spans="1:40" s="55" customFormat="1" ht="6.75" customHeight="1">
      <c r="A165" s="140"/>
      <c r="B165" s="140"/>
      <c r="C165" s="1078"/>
      <c r="D165" s="955"/>
      <c r="E165" s="986"/>
      <c r="F165" s="986"/>
      <c r="G165" s="986"/>
      <c r="H165" s="986"/>
      <c r="I165" s="986"/>
      <c r="J165" s="1004"/>
      <c r="K165" s="1004"/>
      <c r="L165" s="1004"/>
      <c r="M165" s="1005"/>
      <c r="N165" s="163"/>
      <c r="O165" s="67"/>
      <c r="P165" s="189"/>
      <c r="Q165" s="67"/>
      <c r="R165" s="189"/>
      <c r="S165" s="67"/>
      <c r="T165" s="189"/>
      <c r="U165" s="67"/>
      <c r="V165" s="189"/>
      <c r="W165" s="67"/>
      <c r="X165" s="62"/>
      <c r="Y165" s="163"/>
      <c r="Z165" s="67"/>
      <c r="AA165" s="189"/>
      <c r="AB165" s="67"/>
      <c r="AC165" s="189"/>
      <c r="AD165" s="67"/>
      <c r="AE165" s="189"/>
      <c r="AF165" s="67"/>
      <c r="AG165" s="189"/>
      <c r="AH165" s="67"/>
      <c r="AI165" s="62"/>
      <c r="AK165" s="138"/>
      <c r="AL165" s="810"/>
      <c r="AM165" s="138"/>
      <c r="AN165" s="810"/>
    </row>
    <row r="166" spans="1:40" s="55" customFormat="1" ht="30.75" customHeight="1">
      <c r="A166" s="141">
        <v>1900</v>
      </c>
      <c r="B166" s="140"/>
      <c r="C166" s="985"/>
      <c r="D166" s="986"/>
      <c r="E166" s="986"/>
      <c r="F166" s="986"/>
      <c r="G166" s="986"/>
      <c r="H166" s="986"/>
      <c r="I166" s="986"/>
      <c r="J166" s="986"/>
      <c r="K166" s="986"/>
      <c r="L166" s="420" t="s">
        <v>610</v>
      </c>
      <c r="M166" s="159"/>
      <c r="N166" s="163"/>
      <c r="O166" s="67"/>
      <c r="P166" s="189"/>
      <c r="Q166" s="67"/>
      <c r="R166" s="189"/>
      <c r="S166" s="67"/>
      <c r="T166" s="189"/>
      <c r="U166" s="67"/>
      <c r="V166" s="189"/>
      <c r="W166" s="67"/>
      <c r="X166" s="62"/>
      <c r="Y166" s="163"/>
      <c r="Z166" s="67"/>
      <c r="AA166" s="189"/>
      <c r="AB166" s="67"/>
      <c r="AC166" s="189"/>
      <c r="AD166" s="67"/>
      <c r="AE166" s="189"/>
      <c r="AF166" s="67"/>
      <c r="AG166" s="189"/>
      <c r="AH166" s="67"/>
      <c r="AI166" s="62"/>
      <c r="AK166" s="26"/>
      <c r="AL166" s="808"/>
      <c r="AM166" s="26"/>
      <c r="AN166" s="808"/>
    </row>
    <row r="167" spans="1:40" s="55" customFormat="1" ht="15" customHeight="1">
      <c r="A167" s="140"/>
      <c r="B167" s="140"/>
      <c r="C167" s="985"/>
      <c r="D167" s="986"/>
      <c r="E167" s="986"/>
      <c r="F167" s="986"/>
      <c r="G167" s="986"/>
      <c r="H167" s="986"/>
      <c r="I167" s="986"/>
      <c r="J167" s="986"/>
      <c r="K167" s="986"/>
      <c r="L167" s="419">
        <f>VLOOKUP(E161,Leave_Benefits,3,0)</f>
        <v>0</v>
      </c>
      <c r="M167" s="159"/>
      <c r="N167" s="952">
        <f>O161*L167</f>
        <v>0</v>
      </c>
      <c r="O167" s="953"/>
      <c r="P167" s="952">
        <f>Q161*L167</f>
        <v>0</v>
      </c>
      <c r="Q167" s="953"/>
      <c r="R167" s="952">
        <f>S161*L167</f>
        <v>0</v>
      </c>
      <c r="S167" s="953"/>
      <c r="T167" s="952">
        <f>U161*L167</f>
        <v>0</v>
      </c>
      <c r="U167" s="953"/>
      <c r="V167" s="952">
        <f>W161*L167</f>
        <v>0</v>
      </c>
      <c r="W167" s="953"/>
      <c r="X167" s="111">
        <f>N167+P167+R167+T167+V167</f>
        <v>0</v>
      </c>
      <c r="Y167" s="1136">
        <f>Z161*L167</f>
        <v>0</v>
      </c>
      <c r="Z167" s="1137"/>
      <c r="AA167" s="1136">
        <f>AB161*L167</f>
        <v>0</v>
      </c>
      <c r="AB167" s="1137"/>
      <c r="AC167" s="1136">
        <f>AD161*L167</f>
        <v>0</v>
      </c>
      <c r="AD167" s="1137"/>
      <c r="AE167" s="1136">
        <f>AF161*L167</f>
        <v>0</v>
      </c>
      <c r="AF167" s="1137"/>
      <c r="AG167" s="1136">
        <f>AH161*L167</f>
        <v>0</v>
      </c>
      <c r="AH167" s="1137"/>
      <c r="AI167" s="715">
        <f>Y167+AA167+AC167+AE167+AG167</f>
        <v>0</v>
      </c>
      <c r="AK167" s="26"/>
      <c r="AL167" s="808"/>
      <c r="AM167" s="26"/>
      <c r="AN167" s="808"/>
    </row>
    <row r="168" spans="1:40" s="55" customFormat="1" ht="15" customHeight="1">
      <c r="A168" s="140"/>
      <c r="B168" s="140"/>
      <c r="C168" s="985"/>
      <c r="D168" s="986"/>
      <c r="E168" s="986"/>
      <c r="F168" s="986"/>
      <c r="G168" s="986"/>
      <c r="H168" s="986"/>
      <c r="I168" s="986"/>
      <c r="J168" s="986"/>
      <c r="K168" s="986"/>
      <c r="L168" s="419">
        <f>VLOOKUP(E162,Leave_Benefits,3,0)</f>
        <v>0</v>
      </c>
      <c r="M168" s="159"/>
      <c r="N168" s="952">
        <f>O162*L168</f>
        <v>0</v>
      </c>
      <c r="O168" s="953"/>
      <c r="P168" s="952">
        <f>Q162*L168</f>
        <v>0</v>
      </c>
      <c r="Q168" s="953"/>
      <c r="R168" s="952">
        <f>S162*L168</f>
        <v>0</v>
      </c>
      <c r="S168" s="953"/>
      <c r="T168" s="952">
        <f>U162*L168</f>
        <v>0</v>
      </c>
      <c r="U168" s="953"/>
      <c r="V168" s="952">
        <f>W162*L168</f>
        <v>0</v>
      </c>
      <c r="W168" s="953"/>
      <c r="X168" s="111">
        <f>N168+P168+R168+T168+V168</f>
        <v>0</v>
      </c>
      <c r="Y168" s="1136">
        <f>Z162*L168</f>
        <v>0</v>
      </c>
      <c r="Z168" s="1137"/>
      <c r="AA168" s="1136">
        <f>AB162*L168</f>
        <v>0</v>
      </c>
      <c r="AB168" s="1137"/>
      <c r="AC168" s="1136">
        <f>AD162*L168</f>
        <v>0</v>
      </c>
      <c r="AD168" s="1137"/>
      <c r="AE168" s="1136">
        <f>AF162*L168</f>
        <v>0</v>
      </c>
      <c r="AF168" s="1137"/>
      <c r="AG168" s="1136">
        <f>AH162*L168</f>
        <v>0</v>
      </c>
      <c r="AH168" s="1137"/>
      <c r="AI168" s="715">
        <f>Y168+AA168+AC168+AE168+AG168</f>
        <v>0</v>
      </c>
      <c r="AK168" s="26"/>
      <c r="AL168" s="808"/>
      <c r="AM168" s="26"/>
      <c r="AN168" s="808"/>
    </row>
    <row r="169" spans="1:40" s="55" customFormat="1" ht="15" customHeight="1">
      <c r="A169" s="140"/>
      <c r="B169" s="140"/>
      <c r="C169" s="1007"/>
      <c r="D169" s="1008"/>
      <c r="E169" s="1008"/>
      <c r="F169" s="1008"/>
      <c r="G169" s="1008"/>
      <c r="H169" s="1008"/>
      <c r="I169" s="964"/>
      <c r="J169" s="1009" t="s">
        <v>611</v>
      </c>
      <c r="K169" s="1010"/>
      <c r="L169" s="1010"/>
      <c r="M169" s="1010"/>
      <c r="N169" s="960">
        <f>SUM(N167:N168)</f>
        <v>0</v>
      </c>
      <c r="O169" s="961"/>
      <c r="P169" s="960">
        <f>SUM(P167:P168)</f>
        <v>0</v>
      </c>
      <c r="Q169" s="961"/>
      <c r="R169" s="960">
        <f>SUM(R167:R168)</f>
        <v>0</v>
      </c>
      <c r="S169" s="961"/>
      <c r="T169" s="960">
        <f>SUM(T167:T168)</f>
        <v>0</v>
      </c>
      <c r="U169" s="961"/>
      <c r="V169" s="960">
        <f>SUM(V167:V168)</f>
        <v>0</v>
      </c>
      <c r="W169" s="961"/>
      <c r="X169" s="286">
        <f>SUM(X167:X168)</f>
        <v>0</v>
      </c>
      <c r="Y169" s="960">
        <f>SUM(Y167:Y168)</f>
        <v>0</v>
      </c>
      <c r="Z169" s="961"/>
      <c r="AA169" s="960">
        <f>SUM(AA167:AA168)</f>
        <v>0</v>
      </c>
      <c r="AB169" s="961"/>
      <c r="AC169" s="960">
        <f>SUM(AC167:AC168)</f>
        <v>0</v>
      </c>
      <c r="AD169" s="961"/>
      <c r="AE169" s="960">
        <f>SUM(AE167:AE168)</f>
        <v>0</v>
      </c>
      <c r="AF169" s="961"/>
      <c r="AG169" s="960">
        <f>SUM(AG167:AG168)</f>
        <v>0</v>
      </c>
      <c r="AH169" s="961"/>
      <c r="AI169" s="286">
        <f>SUM(AI167:AI168)</f>
        <v>0</v>
      </c>
      <c r="AK169" s="26">
        <f>N169+P169+R169+T169+V169</f>
        <v>0</v>
      </c>
      <c r="AL169" s="808"/>
      <c r="AM169" s="26">
        <f>Y169+AA169+AC169+AE169+AG169</f>
        <v>0</v>
      </c>
      <c r="AN169" s="808"/>
    </row>
    <row r="170" spans="1:40" s="55" customFormat="1" ht="15" customHeight="1">
      <c r="A170" s="140"/>
      <c r="B170" s="140"/>
      <c r="C170" s="71"/>
      <c r="D170" s="987" t="s">
        <v>43</v>
      </c>
      <c r="E170" s="988"/>
      <c r="F170" s="988"/>
      <c r="G170" s="988"/>
      <c r="H170" s="988"/>
      <c r="I170" s="988"/>
      <c r="J170" s="989"/>
      <c r="K170" s="989"/>
      <c r="L170" s="989"/>
      <c r="M170" s="989"/>
      <c r="N170" s="1073">
        <f>SUM(O164+N169)</f>
        <v>0</v>
      </c>
      <c r="O170" s="964"/>
      <c r="P170" s="1073">
        <f>SUM(Q164+P169)</f>
        <v>0</v>
      </c>
      <c r="Q170" s="964"/>
      <c r="R170" s="1073">
        <f>SUM(S164+R169)</f>
        <v>0</v>
      </c>
      <c r="S170" s="964"/>
      <c r="T170" s="1073">
        <f>SUM(U164+T169)</f>
        <v>0</v>
      </c>
      <c r="U170" s="964"/>
      <c r="V170" s="1073">
        <f>SUM(W164+V169)</f>
        <v>0</v>
      </c>
      <c r="W170" s="964"/>
      <c r="X170" s="177">
        <f>SUM(X164+X169)</f>
        <v>0</v>
      </c>
      <c r="Y170" s="1073">
        <f>SUM(Z164+Y169)</f>
        <v>0</v>
      </c>
      <c r="Z170" s="964"/>
      <c r="AA170" s="1073">
        <f>SUM(AB164+AA169)</f>
        <v>0</v>
      </c>
      <c r="AB170" s="964"/>
      <c r="AC170" s="1073">
        <f>SUM(AD164+AC169)</f>
        <v>0</v>
      </c>
      <c r="AD170" s="964"/>
      <c r="AE170" s="1073">
        <f>SUM(AF164+AE169)</f>
        <v>0</v>
      </c>
      <c r="AF170" s="964"/>
      <c r="AG170" s="1073">
        <f>SUM(AH164+AG169)</f>
        <v>0</v>
      </c>
      <c r="AH170" s="964"/>
      <c r="AI170" s="177">
        <f>SUM(AI164+AI169)</f>
        <v>0</v>
      </c>
      <c r="AK170" s="139">
        <f>N170+P170+R170+T170+V170</f>
        <v>0</v>
      </c>
      <c r="AL170" s="813"/>
      <c r="AM170" s="139">
        <f>Y170+AA170+AC170+AE170+AG170</f>
        <v>0</v>
      </c>
      <c r="AN170" s="813"/>
    </row>
    <row r="171" spans="1:40" ht="15" customHeight="1">
      <c r="A171" s="25">
        <v>3014</v>
      </c>
      <c r="B171" s="25"/>
      <c r="C171" s="973" t="s">
        <v>0</v>
      </c>
      <c r="D171" s="974"/>
      <c r="E171" s="974"/>
      <c r="F171" s="974"/>
      <c r="G171" s="974"/>
      <c r="H171" s="974"/>
      <c r="I171" s="974"/>
      <c r="J171" s="974"/>
      <c r="K171" s="974"/>
      <c r="L171" s="974"/>
      <c r="M171" s="1028"/>
      <c r="N171" s="59"/>
      <c r="O171" s="115"/>
      <c r="P171" s="56"/>
      <c r="Q171" s="115"/>
      <c r="R171" s="56"/>
      <c r="S171" s="115"/>
      <c r="T171" s="56"/>
      <c r="U171" s="115"/>
      <c r="V171" s="56"/>
      <c r="W171" s="115"/>
      <c r="X171" s="116"/>
      <c r="Y171" s="59"/>
      <c r="Z171" s="115"/>
      <c r="AA171" s="56"/>
      <c r="AB171" s="115"/>
      <c r="AC171" s="56"/>
      <c r="AD171" s="115"/>
      <c r="AE171" s="56"/>
      <c r="AF171" s="115"/>
      <c r="AG171" s="56"/>
      <c r="AH171" s="115"/>
      <c r="AI171" s="116"/>
      <c r="AK171" s="139"/>
      <c r="AL171" s="813"/>
      <c r="AM171" s="139"/>
      <c r="AN171" s="813"/>
    </row>
    <row r="172" spans="1:40" ht="15" customHeight="1">
      <c r="C172" s="82" t="s">
        <v>1</v>
      </c>
      <c r="D172" s="977"/>
      <c r="E172" s="976"/>
      <c r="F172" s="976"/>
      <c r="G172" s="976"/>
      <c r="H172" s="976"/>
      <c r="I172" s="976"/>
      <c r="J172" s="976"/>
      <c r="K172" s="976"/>
      <c r="L172" s="976"/>
      <c r="M172" s="1002"/>
      <c r="N172" s="952">
        <v>0</v>
      </c>
      <c r="O172" s="953"/>
      <c r="P172" s="952">
        <v>0</v>
      </c>
      <c r="Q172" s="953"/>
      <c r="R172" s="952">
        <v>0</v>
      </c>
      <c r="S172" s="953"/>
      <c r="T172" s="952">
        <v>0</v>
      </c>
      <c r="U172" s="953"/>
      <c r="V172" s="952">
        <v>0</v>
      </c>
      <c r="W172" s="953"/>
      <c r="X172" s="111">
        <f>SUM(N172+P172+R172+T172+V172)</f>
        <v>0</v>
      </c>
      <c r="Y172" s="1136">
        <v>0</v>
      </c>
      <c r="Z172" s="1137"/>
      <c r="AA172" s="1136">
        <v>0</v>
      </c>
      <c r="AB172" s="1137"/>
      <c r="AC172" s="1136">
        <v>0</v>
      </c>
      <c r="AD172" s="1137"/>
      <c r="AE172" s="1136">
        <v>0</v>
      </c>
      <c r="AF172" s="1137"/>
      <c r="AG172" s="1136">
        <v>0</v>
      </c>
      <c r="AH172" s="1137"/>
      <c r="AI172" s="715">
        <f>SUM(Y172+AA172+AC172+AE172+AG172)</f>
        <v>0</v>
      </c>
      <c r="AK172" s="26"/>
      <c r="AL172" s="808"/>
      <c r="AM172" s="26"/>
      <c r="AN172" s="808"/>
    </row>
    <row r="173" spans="1:40" ht="15" customHeight="1">
      <c r="C173" s="82" t="s">
        <v>2</v>
      </c>
      <c r="D173" s="977"/>
      <c r="E173" s="976"/>
      <c r="F173" s="976"/>
      <c r="G173" s="976"/>
      <c r="H173" s="976"/>
      <c r="I173" s="976"/>
      <c r="J173" s="976"/>
      <c r="K173" s="976"/>
      <c r="L173" s="976"/>
      <c r="M173" s="1002"/>
      <c r="N173" s="952">
        <v>0</v>
      </c>
      <c r="O173" s="953"/>
      <c r="P173" s="952">
        <v>0</v>
      </c>
      <c r="Q173" s="953"/>
      <c r="R173" s="952">
        <v>0</v>
      </c>
      <c r="S173" s="953"/>
      <c r="T173" s="952">
        <v>0</v>
      </c>
      <c r="U173" s="953"/>
      <c r="V173" s="952">
        <v>0</v>
      </c>
      <c r="W173" s="953"/>
      <c r="X173" s="111">
        <f>SUM(N173+P173+R173+T173+V173)</f>
        <v>0</v>
      </c>
      <c r="Y173" s="1136">
        <v>0</v>
      </c>
      <c r="Z173" s="1137"/>
      <c r="AA173" s="1136">
        <v>0</v>
      </c>
      <c r="AB173" s="1137"/>
      <c r="AC173" s="1136">
        <v>0</v>
      </c>
      <c r="AD173" s="1137"/>
      <c r="AE173" s="1136">
        <v>0</v>
      </c>
      <c r="AF173" s="1137"/>
      <c r="AG173" s="1136">
        <v>0</v>
      </c>
      <c r="AH173" s="1137"/>
      <c r="AI173" s="715">
        <f>SUM(Y173+AA173+AC173+AE173+AG173)</f>
        <v>0</v>
      </c>
      <c r="AK173" s="138"/>
      <c r="AL173" s="810"/>
      <c r="AM173" s="138"/>
      <c r="AN173" s="810"/>
    </row>
    <row r="174" spans="1:40" ht="15" customHeight="1">
      <c r="C174" s="82" t="s">
        <v>3</v>
      </c>
      <c r="D174" s="977"/>
      <c r="E174" s="976"/>
      <c r="F174" s="976"/>
      <c r="G174" s="976"/>
      <c r="H174" s="976"/>
      <c r="I174" s="976"/>
      <c r="J174" s="976"/>
      <c r="K174" s="976"/>
      <c r="L174" s="976"/>
      <c r="M174" s="1002"/>
      <c r="N174" s="952">
        <v>0</v>
      </c>
      <c r="O174" s="953"/>
      <c r="P174" s="952">
        <v>0</v>
      </c>
      <c r="Q174" s="953"/>
      <c r="R174" s="952">
        <v>0</v>
      </c>
      <c r="S174" s="953"/>
      <c r="T174" s="952">
        <v>0</v>
      </c>
      <c r="U174" s="953"/>
      <c r="V174" s="952">
        <v>0</v>
      </c>
      <c r="W174" s="953"/>
      <c r="X174" s="111">
        <f>SUM(N174+P174+R174+T174+V174)</f>
        <v>0</v>
      </c>
      <c r="Y174" s="1136">
        <v>0</v>
      </c>
      <c r="Z174" s="1137"/>
      <c r="AA174" s="1136">
        <v>0</v>
      </c>
      <c r="AB174" s="1137"/>
      <c r="AC174" s="1136">
        <v>0</v>
      </c>
      <c r="AD174" s="1137"/>
      <c r="AE174" s="1136">
        <v>0</v>
      </c>
      <c r="AF174" s="1137"/>
      <c r="AG174" s="1136">
        <v>0</v>
      </c>
      <c r="AH174" s="1137"/>
      <c r="AI174" s="715">
        <f>SUM(Y174+AA174+AC174+AE174+AG174)</f>
        <v>0</v>
      </c>
      <c r="AK174" s="26"/>
      <c r="AL174" s="808"/>
      <c r="AM174" s="26"/>
      <c r="AN174" s="808"/>
    </row>
    <row r="175" spans="1:40" ht="15" customHeight="1">
      <c r="C175" s="82" t="s">
        <v>7</v>
      </c>
      <c r="D175" s="977"/>
      <c r="E175" s="978"/>
      <c r="F175" s="978"/>
      <c r="G175" s="978"/>
      <c r="H175" s="978"/>
      <c r="I175" s="978"/>
      <c r="J175" s="978"/>
      <c r="K175" s="978"/>
      <c r="L175" s="978"/>
      <c r="M175" s="1002"/>
      <c r="N175" s="952">
        <v>0</v>
      </c>
      <c r="O175" s="953"/>
      <c r="P175" s="952">
        <v>0</v>
      </c>
      <c r="Q175" s="953"/>
      <c r="R175" s="952">
        <v>0</v>
      </c>
      <c r="S175" s="953"/>
      <c r="T175" s="952">
        <v>0</v>
      </c>
      <c r="U175" s="953"/>
      <c r="V175" s="952">
        <v>0</v>
      </c>
      <c r="W175" s="953"/>
      <c r="X175" s="111">
        <f>SUM(N175+P175+R175+T175+V175)</f>
        <v>0</v>
      </c>
      <c r="Y175" s="1136">
        <v>0</v>
      </c>
      <c r="Z175" s="1137"/>
      <c r="AA175" s="1136">
        <v>0</v>
      </c>
      <c r="AB175" s="1137"/>
      <c r="AC175" s="1136">
        <v>0</v>
      </c>
      <c r="AD175" s="1137"/>
      <c r="AE175" s="1136">
        <v>0</v>
      </c>
      <c r="AF175" s="1137"/>
      <c r="AG175" s="1136">
        <v>0</v>
      </c>
      <c r="AH175" s="1137"/>
      <c r="AI175" s="715">
        <f>SUM(Y175+AA175+AC175+AE175+AG175)</f>
        <v>0</v>
      </c>
      <c r="AK175" s="138"/>
      <c r="AL175" s="810"/>
      <c r="AM175" s="138"/>
      <c r="AN175" s="810"/>
    </row>
    <row r="176" spans="1:40" ht="15" customHeight="1">
      <c r="C176" s="82" t="s">
        <v>8</v>
      </c>
      <c r="D176" s="1014"/>
      <c r="E176" s="1024"/>
      <c r="F176" s="1024"/>
      <c r="G176" s="1024"/>
      <c r="H176" s="1024"/>
      <c r="I176" s="1024"/>
      <c r="J176" s="1024"/>
      <c r="K176" s="1024"/>
      <c r="L176" s="1024"/>
      <c r="M176" s="1025"/>
      <c r="N176" s="1072">
        <v>0</v>
      </c>
      <c r="O176" s="1023"/>
      <c r="P176" s="1072">
        <v>0</v>
      </c>
      <c r="Q176" s="1023"/>
      <c r="R176" s="1072">
        <v>0</v>
      </c>
      <c r="S176" s="1023"/>
      <c r="T176" s="1072">
        <v>0</v>
      </c>
      <c r="U176" s="1023"/>
      <c r="V176" s="1072">
        <v>0</v>
      </c>
      <c r="W176" s="1023"/>
      <c r="X176" s="111">
        <f>SUM(N176+P176+R176+T176+V176)</f>
        <v>0</v>
      </c>
      <c r="Y176" s="1186">
        <v>0</v>
      </c>
      <c r="Z176" s="1187"/>
      <c r="AA176" s="1186">
        <v>0</v>
      </c>
      <c r="AB176" s="1187"/>
      <c r="AC176" s="1186">
        <v>0</v>
      </c>
      <c r="AD176" s="1187"/>
      <c r="AE176" s="1186">
        <v>0</v>
      </c>
      <c r="AF176" s="1187"/>
      <c r="AG176" s="1186">
        <v>0</v>
      </c>
      <c r="AH176" s="1187"/>
      <c r="AI176" s="715">
        <f>SUM(Y176+AA176+AC176+AE176+AG176)</f>
        <v>0</v>
      </c>
      <c r="AK176" s="105"/>
      <c r="AM176" s="105"/>
      <c r="AN176" s="83"/>
    </row>
    <row r="177" spans="1:40" ht="15" customHeight="1">
      <c r="C177" s="118"/>
      <c r="D177" s="119"/>
      <c r="E177" s="119"/>
      <c r="F177" s="119"/>
      <c r="G177" s="119"/>
      <c r="H177" s="119"/>
      <c r="I177" s="119"/>
      <c r="J177" s="119"/>
      <c r="K177" s="119"/>
      <c r="L177" s="119"/>
      <c r="M177" s="65" t="s">
        <v>213</v>
      </c>
      <c r="N177" s="958">
        <f>SUM(N172:N176)</f>
        <v>0</v>
      </c>
      <c r="O177" s="968"/>
      <c r="P177" s="958">
        <f>SUM(P172:P176)</f>
        <v>0</v>
      </c>
      <c r="Q177" s="968"/>
      <c r="R177" s="958">
        <f>SUM(R172:R176)</f>
        <v>0</v>
      </c>
      <c r="S177" s="968"/>
      <c r="T177" s="958">
        <f>SUM(T172:T176)</f>
        <v>0</v>
      </c>
      <c r="U177" s="968"/>
      <c r="V177" s="958">
        <f>SUM(V172:V176)</f>
        <v>0</v>
      </c>
      <c r="W177" s="968"/>
      <c r="X177" s="176">
        <f>SUM(X172:X176)</f>
        <v>0</v>
      </c>
      <c r="Y177" s="958">
        <f>SUM(Y172:Y176)</f>
        <v>0</v>
      </c>
      <c r="Z177" s="968"/>
      <c r="AA177" s="958">
        <f>SUM(AA172:AA176)</f>
        <v>0</v>
      </c>
      <c r="AB177" s="968"/>
      <c r="AC177" s="958">
        <f>SUM(AC172:AC176)</f>
        <v>0</v>
      </c>
      <c r="AD177" s="968"/>
      <c r="AE177" s="958">
        <f>SUM(AE172:AE176)</f>
        <v>0</v>
      </c>
      <c r="AF177" s="968"/>
      <c r="AG177" s="958">
        <f>SUM(AG172:AG176)</f>
        <v>0</v>
      </c>
      <c r="AH177" s="968"/>
      <c r="AI177" s="176">
        <f>SUM(AI172:AI176)</f>
        <v>0</v>
      </c>
      <c r="AK177" s="815">
        <f>N177+P177+R177+T177+V177</f>
        <v>0</v>
      </c>
      <c r="AM177" s="815">
        <f>Y177+AA177+AC177+AE177+AG177</f>
        <v>0</v>
      </c>
      <c r="AN177" s="83"/>
    </row>
    <row r="178" spans="1:40" ht="26.25" customHeight="1">
      <c r="A178" s="80" t="s">
        <v>401</v>
      </c>
      <c r="B178" s="80"/>
      <c r="C178" s="973" t="s">
        <v>218</v>
      </c>
      <c r="D178" s="974"/>
      <c r="E178" s="974"/>
      <c r="F178" s="974"/>
      <c r="G178" s="974"/>
      <c r="H178" s="974"/>
      <c r="I178" s="974"/>
      <c r="J178" s="974"/>
      <c r="K178" s="974"/>
      <c r="L178" s="974"/>
      <c r="M178" s="1028"/>
      <c r="N178" s="90"/>
      <c r="O178" s="104"/>
      <c r="P178" s="82"/>
      <c r="Q178" s="104"/>
      <c r="R178" s="82"/>
      <c r="S178" s="104"/>
      <c r="T178" s="82"/>
      <c r="U178" s="104"/>
      <c r="V178" s="82"/>
      <c r="W178" s="104"/>
      <c r="X178" s="105"/>
      <c r="Y178" s="90"/>
      <c r="Z178" s="104"/>
      <c r="AA178" s="82"/>
      <c r="AB178" s="104"/>
      <c r="AC178" s="82"/>
      <c r="AD178" s="104"/>
      <c r="AE178" s="82"/>
      <c r="AF178" s="104"/>
      <c r="AG178" s="82"/>
      <c r="AH178" s="104"/>
      <c r="AI178" s="105"/>
      <c r="AK178" s="105"/>
      <c r="AM178" s="105"/>
      <c r="AN178" s="83"/>
    </row>
    <row r="179" spans="1:40" ht="15" customHeight="1">
      <c r="C179" s="82" t="s">
        <v>529</v>
      </c>
      <c r="D179" s="1151"/>
      <c r="E179" s="1152"/>
      <c r="F179" s="1152"/>
      <c r="G179" s="1152"/>
      <c r="H179" s="1152"/>
      <c r="I179" s="1152"/>
      <c r="J179" s="1152"/>
      <c r="K179" s="1152"/>
      <c r="L179" s="1152"/>
      <c r="M179" s="1153"/>
      <c r="N179" s="952">
        <v>0</v>
      </c>
      <c r="O179" s="953"/>
      <c r="P179" s="952">
        <v>0</v>
      </c>
      <c r="Q179" s="953"/>
      <c r="R179" s="952">
        <v>0</v>
      </c>
      <c r="S179" s="953"/>
      <c r="T179" s="952">
        <v>0</v>
      </c>
      <c r="U179" s="953"/>
      <c r="V179" s="952">
        <v>0</v>
      </c>
      <c r="W179" s="953"/>
      <c r="X179" s="111">
        <f>SUM(N179+P179+R179+T179+V179)</f>
        <v>0</v>
      </c>
      <c r="Y179" s="1136">
        <v>0</v>
      </c>
      <c r="Z179" s="1137"/>
      <c r="AA179" s="1136">
        <v>0</v>
      </c>
      <c r="AB179" s="1137"/>
      <c r="AC179" s="1136">
        <v>0</v>
      </c>
      <c r="AD179" s="1137"/>
      <c r="AE179" s="1136">
        <v>0</v>
      </c>
      <c r="AF179" s="1137"/>
      <c r="AG179" s="1136">
        <v>0</v>
      </c>
      <c r="AH179" s="1137"/>
      <c r="AI179" s="715">
        <f>SUM(Y179+AA179+AC179+AE179+AG179)</f>
        <v>0</v>
      </c>
      <c r="AK179" s="105"/>
      <c r="AM179" s="105"/>
      <c r="AN179" s="83"/>
    </row>
    <row r="180" spans="1:40" ht="15" customHeight="1">
      <c r="C180" s="82" t="s">
        <v>530</v>
      </c>
      <c r="D180" s="1151"/>
      <c r="E180" s="1152"/>
      <c r="F180" s="1152"/>
      <c r="G180" s="1152"/>
      <c r="H180" s="1152"/>
      <c r="I180" s="1152"/>
      <c r="J180" s="1152"/>
      <c r="K180" s="1152"/>
      <c r="L180" s="1152"/>
      <c r="M180" s="1153"/>
      <c r="N180" s="952">
        <v>0</v>
      </c>
      <c r="O180" s="953"/>
      <c r="P180" s="952">
        <v>0</v>
      </c>
      <c r="Q180" s="953"/>
      <c r="R180" s="952">
        <v>0</v>
      </c>
      <c r="S180" s="953"/>
      <c r="T180" s="952">
        <v>0</v>
      </c>
      <c r="U180" s="953"/>
      <c r="V180" s="952">
        <v>0</v>
      </c>
      <c r="W180" s="953"/>
      <c r="X180" s="111">
        <f>SUM(N180+P180+R180+T180+V180)</f>
        <v>0</v>
      </c>
      <c r="Y180" s="1136">
        <v>0</v>
      </c>
      <c r="Z180" s="1137"/>
      <c r="AA180" s="1136">
        <v>0</v>
      </c>
      <c r="AB180" s="1137"/>
      <c r="AC180" s="1136">
        <v>0</v>
      </c>
      <c r="AD180" s="1137"/>
      <c r="AE180" s="1136">
        <v>0</v>
      </c>
      <c r="AF180" s="1137"/>
      <c r="AG180" s="1136">
        <v>0</v>
      </c>
      <c r="AH180" s="1137"/>
      <c r="AI180" s="715">
        <f>SUM(Y180+AA180+AC180+AE180+AG180)</f>
        <v>0</v>
      </c>
      <c r="AK180" s="816"/>
      <c r="AL180" s="117"/>
      <c r="AM180" s="816"/>
      <c r="AN180" s="819"/>
    </row>
    <row r="181" spans="1:40" ht="15" customHeight="1">
      <c r="C181" s="144" t="s">
        <v>531</v>
      </c>
      <c r="D181" s="1154"/>
      <c r="E181" s="1152"/>
      <c r="F181" s="1152"/>
      <c r="G181" s="1152"/>
      <c r="H181" s="1152"/>
      <c r="I181" s="1152"/>
      <c r="J181" s="1152"/>
      <c r="K181" s="1152"/>
      <c r="L181" s="1152"/>
      <c r="M181" s="1153"/>
      <c r="N181" s="952">
        <v>0</v>
      </c>
      <c r="O181" s="953"/>
      <c r="P181" s="952">
        <v>0</v>
      </c>
      <c r="Q181" s="953"/>
      <c r="R181" s="952">
        <v>0</v>
      </c>
      <c r="S181" s="953"/>
      <c r="T181" s="952">
        <v>0</v>
      </c>
      <c r="U181" s="953"/>
      <c r="V181" s="952">
        <v>0</v>
      </c>
      <c r="W181" s="953"/>
      <c r="X181" s="111">
        <f>SUM(N181+P181+R181+T181+V181)</f>
        <v>0</v>
      </c>
      <c r="Y181" s="1136">
        <v>0</v>
      </c>
      <c r="Z181" s="1137"/>
      <c r="AA181" s="1136">
        <v>0</v>
      </c>
      <c r="AB181" s="1137"/>
      <c r="AC181" s="1136">
        <v>0</v>
      </c>
      <c r="AD181" s="1137"/>
      <c r="AE181" s="1136">
        <v>0</v>
      </c>
      <c r="AF181" s="1137"/>
      <c r="AG181" s="1136">
        <v>0</v>
      </c>
      <c r="AH181" s="1137"/>
      <c r="AI181" s="715">
        <f>SUM(Y181+AA181+AC181+AE181+AG181)</f>
        <v>0</v>
      </c>
      <c r="AK181" s="105"/>
      <c r="AM181" s="105"/>
      <c r="AN181" s="83"/>
    </row>
    <row r="182" spans="1:40" ht="15" customHeight="1">
      <c r="C182" s="107" t="s">
        <v>402</v>
      </c>
      <c r="D182" s="1148"/>
      <c r="E182" s="1149"/>
      <c r="F182" s="1149"/>
      <c r="G182" s="1149"/>
      <c r="H182" s="1149"/>
      <c r="I182" s="1149"/>
      <c r="J182" s="1149"/>
      <c r="K182" s="1149"/>
      <c r="L182" s="1149"/>
      <c r="M182" s="1150"/>
      <c r="N182" s="952">
        <v>0</v>
      </c>
      <c r="O182" s="953"/>
      <c r="P182" s="952">
        <v>0</v>
      </c>
      <c r="Q182" s="953"/>
      <c r="R182" s="952">
        <v>0</v>
      </c>
      <c r="S182" s="953"/>
      <c r="T182" s="952">
        <v>0</v>
      </c>
      <c r="U182" s="953"/>
      <c r="V182" s="952">
        <v>0</v>
      </c>
      <c r="W182" s="953"/>
      <c r="X182" s="111">
        <f>SUM(N182+P182+R182+T182+V182)</f>
        <v>0</v>
      </c>
      <c r="Y182" s="1136">
        <v>0</v>
      </c>
      <c r="Z182" s="1137"/>
      <c r="AA182" s="1136">
        <v>0</v>
      </c>
      <c r="AB182" s="1137"/>
      <c r="AC182" s="1136">
        <v>0</v>
      </c>
      <c r="AD182" s="1137"/>
      <c r="AE182" s="1136">
        <v>0</v>
      </c>
      <c r="AF182" s="1137"/>
      <c r="AG182" s="1136">
        <v>0</v>
      </c>
      <c r="AH182" s="1137"/>
      <c r="AI182" s="715">
        <f>SUM(Y182+AA182+AC182+AE182+AG182)</f>
        <v>0</v>
      </c>
      <c r="AK182" s="105"/>
      <c r="AM182" s="105"/>
      <c r="AN182" s="83"/>
    </row>
    <row r="183" spans="1:40" ht="15" customHeight="1">
      <c r="C183" s="108"/>
      <c r="D183" s="109"/>
      <c r="E183" s="109"/>
      <c r="F183" s="987" t="s">
        <v>212</v>
      </c>
      <c r="G183" s="991"/>
      <c r="H183" s="991"/>
      <c r="I183" s="991"/>
      <c r="J183" s="991"/>
      <c r="K183" s="991"/>
      <c r="L183" s="991"/>
      <c r="M183" s="991"/>
      <c r="N183" s="958">
        <f>SUM(N179:N182)</f>
        <v>0</v>
      </c>
      <c r="O183" s="968"/>
      <c r="P183" s="958">
        <f>SUM(P179:P182)</f>
        <v>0</v>
      </c>
      <c r="Q183" s="968"/>
      <c r="R183" s="958">
        <f>SUM(R179:R182)</f>
        <v>0</v>
      </c>
      <c r="S183" s="968"/>
      <c r="T183" s="958">
        <f>SUM(T179:T182)</f>
        <v>0</v>
      </c>
      <c r="U183" s="968"/>
      <c r="V183" s="958">
        <f>SUM(V179:V182)</f>
        <v>0</v>
      </c>
      <c r="W183" s="968"/>
      <c r="X183" s="176">
        <f>SUM(X179:X182)</f>
        <v>0</v>
      </c>
      <c r="Y183" s="958">
        <f>SUM(Y179:Y182)</f>
        <v>0</v>
      </c>
      <c r="Z183" s="968"/>
      <c r="AA183" s="958">
        <f>SUM(AA179:AA182)</f>
        <v>0</v>
      </c>
      <c r="AB183" s="968"/>
      <c r="AC183" s="958">
        <f>SUM(AC179:AC182)</f>
        <v>0</v>
      </c>
      <c r="AD183" s="968"/>
      <c r="AE183" s="958">
        <f>SUM(AE179:AE182)</f>
        <v>0</v>
      </c>
      <c r="AF183" s="968"/>
      <c r="AG183" s="958">
        <f>SUM(AG179:AG182)</f>
        <v>0</v>
      </c>
      <c r="AH183" s="968"/>
      <c r="AI183" s="176">
        <f>SUM(AI179:AI182)</f>
        <v>0</v>
      </c>
      <c r="AK183" s="815">
        <f>N183+P183+R183+T183+V183</f>
        <v>0</v>
      </c>
      <c r="AM183" s="815">
        <f>Y183+AA183+AC183+AE183+AG183</f>
        <v>0</v>
      </c>
      <c r="AN183" s="83"/>
    </row>
    <row r="184" spans="1:40" s="12" customFormat="1" ht="15" customHeight="1">
      <c r="A184" s="25">
        <v>5000</v>
      </c>
      <c r="B184" s="25"/>
      <c r="C184" s="27" t="s">
        <v>219</v>
      </c>
      <c r="D184" s="992"/>
      <c r="E184" s="974"/>
      <c r="F184" s="974"/>
      <c r="G184" s="974"/>
      <c r="H184" s="974"/>
      <c r="I184" s="974"/>
      <c r="J184" s="974"/>
      <c r="K184" s="974"/>
      <c r="L184" s="974"/>
      <c r="M184" s="1028"/>
      <c r="N184" s="110"/>
      <c r="O184" s="81"/>
      <c r="P184" s="59"/>
      <c r="Q184" s="81"/>
      <c r="R184" s="59"/>
      <c r="S184" s="81"/>
      <c r="T184" s="59"/>
      <c r="U184" s="81"/>
      <c r="V184" s="59"/>
      <c r="W184" s="81"/>
      <c r="X184" s="62"/>
      <c r="Y184" s="110"/>
      <c r="Z184" s="81"/>
      <c r="AA184" s="59"/>
      <c r="AB184" s="81"/>
      <c r="AC184" s="59"/>
      <c r="AD184" s="81"/>
      <c r="AE184" s="59"/>
      <c r="AF184" s="81"/>
      <c r="AG184" s="59"/>
      <c r="AH184" s="81"/>
      <c r="AI184" s="62"/>
      <c r="AK184" s="105"/>
      <c r="AL184" s="39"/>
      <c r="AM184" s="105"/>
      <c r="AN184" s="83"/>
    </row>
    <row r="185" spans="1:40" s="12" customFormat="1" ht="15" customHeight="1">
      <c r="A185" s="25"/>
      <c r="B185" s="25"/>
      <c r="C185" s="975"/>
      <c r="D185" s="976"/>
      <c r="E185" s="976"/>
      <c r="F185" s="976"/>
      <c r="G185" s="976"/>
      <c r="H185" s="976"/>
      <c r="I185" s="976"/>
      <c r="J185" s="976"/>
      <c r="K185" s="976"/>
      <c r="L185" s="976"/>
      <c r="M185" s="1002"/>
      <c r="N185" s="952">
        <v>0</v>
      </c>
      <c r="O185" s="953"/>
      <c r="P185" s="952">
        <v>0</v>
      </c>
      <c r="Q185" s="953"/>
      <c r="R185" s="952">
        <v>0</v>
      </c>
      <c r="S185" s="953"/>
      <c r="T185" s="952">
        <v>0</v>
      </c>
      <c r="U185" s="953"/>
      <c r="V185" s="952">
        <v>0</v>
      </c>
      <c r="W185" s="953"/>
      <c r="X185" s="111">
        <f t="shared" ref="X185:X190" si="120">SUM(N185+P185+R185+T185+V185)</f>
        <v>0</v>
      </c>
      <c r="Y185" s="1136">
        <v>0</v>
      </c>
      <c r="Z185" s="1137"/>
      <c r="AA185" s="1136">
        <v>0</v>
      </c>
      <c r="AB185" s="1137"/>
      <c r="AC185" s="1136">
        <v>0</v>
      </c>
      <c r="AD185" s="1137"/>
      <c r="AE185" s="1136">
        <v>0</v>
      </c>
      <c r="AF185" s="1137"/>
      <c r="AG185" s="1136">
        <v>0</v>
      </c>
      <c r="AH185" s="1137"/>
      <c r="AI185" s="715">
        <f t="shared" ref="AI185:AI190" si="121">SUM(Y185+AA185+AC185+AE185+AG185)</f>
        <v>0</v>
      </c>
      <c r="AK185" s="105"/>
      <c r="AL185" s="39"/>
      <c r="AM185" s="105"/>
      <c r="AN185" s="83"/>
    </row>
    <row r="186" spans="1:40" s="12" customFormat="1" ht="15" customHeight="1">
      <c r="A186" s="25"/>
      <c r="B186" s="25"/>
      <c r="C186" s="975"/>
      <c r="D186" s="976"/>
      <c r="E186" s="976"/>
      <c r="F186" s="976"/>
      <c r="G186" s="976"/>
      <c r="H186" s="976"/>
      <c r="I186" s="976"/>
      <c r="J186" s="976"/>
      <c r="K186" s="976"/>
      <c r="L186" s="976"/>
      <c r="M186" s="1002"/>
      <c r="N186" s="952">
        <v>0</v>
      </c>
      <c r="O186" s="953"/>
      <c r="P186" s="952">
        <v>0</v>
      </c>
      <c r="Q186" s="953"/>
      <c r="R186" s="952">
        <v>0</v>
      </c>
      <c r="S186" s="953"/>
      <c r="T186" s="952">
        <v>0</v>
      </c>
      <c r="U186" s="953"/>
      <c r="V186" s="952">
        <v>0</v>
      </c>
      <c r="W186" s="953"/>
      <c r="X186" s="111">
        <f t="shared" si="120"/>
        <v>0</v>
      </c>
      <c r="Y186" s="1136">
        <v>0</v>
      </c>
      <c r="Z186" s="1137"/>
      <c r="AA186" s="1136">
        <v>0</v>
      </c>
      <c r="AB186" s="1137"/>
      <c r="AC186" s="1136">
        <v>0</v>
      </c>
      <c r="AD186" s="1137"/>
      <c r="AE186" s="1136">
        <v>0</v>
      </c>
      <c r="AF186" s="1137"/>
      <c r="AG186" s="1136">
        <v>0</v>
      </c>
      <c r="AH186" s="1137"/>
      <c r="AI186" s="715">
        <f t="shared" si="121"/>
        <v>0</v>
      </c>
      <c r="AK186" s="105"/>
      <c r="AL186" s="39"/>
      <c r="AM186" s="105"/>
      <c r="AN186" s="83"/>
    </row>
    <row r="187" spans="1:40" s="12" customFormat="1" ht="15" customHeight="1">
      <c r="A187" s="25"/>
      <c r="B187" s="25"/>
      <c r="C187" s="975"/>
      <c r="D187" s="976"/>
      <c r="E187" s="976"/>
      <c r="F187" s="976"/>
      <c r="G187" s="976"/>
      <c r="H187" s="976"/>
      <c r="I187" s="976"/>
      <c r="J187" s="976"/>
      <c r="K187" s="976"/>
      <c r="L187" s="976"/>
      <c r="M187" s="1002"/>
      <c r="N187" s="952">
        <v>0</v>
      </c>
      <c r="O187" s="953"/>
      <c r="P187" s="952">
        <v>0</v>
      </c>
      <c r="Q187" s="953"/>
      <c r="R187" s="952">
        <v>0</v>
      </c>
      <c r="S187" s="953"/>
      <c r="T187" s="952">
        <v>0</v>
      </c>
      <c r="U187" s="953"/>
      <c r="V187" s="952">
        <v>0</v>
      </c>
      <c r="W187" s="953"/>
      <c r="X187" s="111">
        <f t="shared" si="120"/>
        <v>0</v>
      </c>
      <c r="Y187" s="1136">
        <v>0</v>
      </c>
      <c r="Z187" s="1137"/>
      <c r="AA187" s="1136">
        <v>0</v>
      </c>
      <c r="AB187" s="1137"/>
      <c r="AC187" s="1136">
        <v>0</v>
      </c>
      <c r="AD187" s="1137"/>
      <c r="AE187" s="1136">
        <v>0</v>
      </c>
      <c r="AF187" s="1137"/>
      <c r="AG187" s="1136">
        <v>0</v>
      </c>
      <c r="AH187" s="1137"/>
      <c r="AI187" s="715">
        <f t="shared" si="121"/>
        <v>0</v>
      </c>
      <c r="AK187" s="105"/>
      <c r="AL187" s="39"/>
      <c r="AM187" s="105"/>
      <c r="AN187" s="83"/>
    </row>
    <row r="188" spans="1:40" s="12" customFormat="1" ht="15" customHeight="1">
      <c r="A188" s="25"/>
      <c r="B188" s="25"/>
      <c r="C188" s="1036"/>
      <c r="D188" s="976"/>
      <c r="E188" s="976"/>
      <c r="F188" s="976"/>
      <c r="G188" s="976"/>
      <c r="H188" s="976"/>
      <c r="I188" s="976"/>
      <c r="J188" s="976"/>
      <c r="K188" s="976"/>
      <c r="L188" s="976"/>
      <c r="M188" s="1002"/>
      <c r="N188" s="952">
        <v>0</v>
      </c>
      <c r="O188" s="953"/>
      <c r="P188" s="952">
        <v>0</v>
      </c>
      <c r="Q188" s="953"/>
      <c r="R188" s="952">
        <v>0</v>
      </c>
      <c r="S188" s="953"/>
      <c r="T188" s="952">
        <v>0</v>
      </c>
      <c r="U188" s="953"/>
      <c r="V188" s="952">
        <v>0</v>
      </c>
      <c r="W188" s="953"/>
      <c r="X188" s="111">
        <f t="shared" si="120"/>
        <v>0</v>
      </c>
      <c r="Y188" s="1136">
        <v>0</v>
      </c>
      <c r="Z188" s="1137"/>
      <c r="AA188" s="1136">
        <v>0</v>
      </c>
      <c r="AB188" s="1137"/>
      <c r="AC188" s="1136">
        <v>0</v>
      </c>
      <c r="AD188" s="1137"/>
      <c r="AE188" s="1136">
        <v>0</v>
      </c>
      <c r="AF188" s="1137"/>
      <c r="AG188" s="1136">
        <v>0</v>
      </c>
      <c r="AH188" s="1137"/>
      <c r="AI188" s="715">
        <f t="shared" si="121"/>
        <v>0</v>
      </c>
      <c r="AK188" s="105"/>
      <c r="AL188" s="39"/>
      <c r="AM188" s="105"/>
      <c r="AN188" s="83"/>
    </row>
    <row r="189" spans="1:40" s="12" customFormat="1" ht="15" customHeight="1">
      <c r="A189" s="25"/>
      <c r="B189" s="25"/>
      <c r="C189" s="975"/>
      <c r="D189" s="976"/>
      <c r="E189" s="976"/>
      <c r="F189" s="976"/>
      <c r="G189" s="976"/>
      <c r="H189" s="976"/>
      <c r="I189" s="976"/>
      <c r="J189" s="976"/>
      <c r="K189" s="976"/>
      <c r="L189" s="976"/>
      <c r="M189" s="1002"/>
      <c r="N189" s="952">
        <v>0</v>
      </c>
      <c r="O189" s="953"/>
      <c r="P189" s="952">
        <v>0</v>
      </c>
      <c r="Q189" s="953"/>
      <c r="R189" s="952">
        <v>0</v>
      </c>
      <c r="S189" s="953"/>
      <c r="T189" s="952">
        <v>0</v>
      </c>
      <c r="U189" s="953"/>
      <c r="V189" s="952">
        <v>0</v>
      </c>
      <c r="W189" s="953"/>
      <c r="X189" s="111">
        <f t="shared" si="120"/>
        <v>0</v>
      </c>
      <c r="Y189" s="1136">
        <v>0</v>
      </c>
      <c r="Z189" s="1137"/>
      <c r="AA189" s="1136">
        <v>0</v>
      </c>
      <c r="AB189" s="1137"/>
      <c r="AC189" s="1136">
        <v>0</v>
      </c>
      <c r="AD189" s="1137"/>
      <c r="AE189" s="1136">
        <v>0</v>
      </c>
      <c r="AF189" s="1137"/>
      <c r="AG189" s="1136">
        <v>0</v>
      </c>
      <c r="AH189" s="1137"/>
      <c r="AI189" s="715">
        <f t="shared" si="121"/>
        <v>0</v>
      </c>
      <c r="AK189" s="105"/>
      <c r="AL189" s="39"/>
      <c r="AM189" s="105"/>
      <c r="AN189" s="83"/>
    </row>
    <row r="190" spans="1:40" s="12" customFormat="1" ht="15" customHeight="1">
      <c r="A190" s="25"/>
      <c r="B190" s="25"/>
      <c r="C190" s="1039"/>
      <c r="D190" s="1015"/>
      <c r="E190" s="1015"/>
      <c r="F190" s="1015"/>
      <c r="G190" s="1015"/>
      <c r="H190" s="1015"/>
      <c r="I190" s="1015"/>
      <c r="J190" s="1015"/>
      <c r="K190" s="1015"/>
      <c r="L190" s="1015"/>
      <c r="M190" s="1040"/>
      <c r="N190" s="952">
        <v>0</v>
      </c>
      <c r="O190" s="953"/>
      <c r="P190" s="952">
        <v>0</v>
      </c>
      <c r="Q190" s="953"/>
      <c r="R190" s="952">
        <v>0</v>
      </c>
      <c r="S190" s="953"/>
      <c r="T190" s="952">
        <v>0</v>
      </c>
      <c r="U190" s="953"/>
      <c r="V190" s="952">
        <v>0</v>
      </c>
      <c r="W190" s="953"/>
      <c r="X190" s="111">
        <f t="shared" si="120"/>
        <v>0</v>
      </c>
      <c r="Y190" s="1136">
        <v>0</v>
      </c>
      <c r="Z190" s="1137"/>
      <c r="AA190" s="1136">
        <v>0</v>
      </c>
      <c r="AB190" s="1137"/>
      <c r="AC190" s="1136">
        <v>0</v>
      </c>
      <c r="AD190" s="1137"/>
      <c r="AE190" s="1136">
        <v>0</v>
      </c>
      <c r="AF190" s="1137"/>
      <c r="AG190" s="1136">
        <v>0</v>
      </c>
      <c r="AH190" s="1137"/>
      <c r="AI190" s="715">
        <f t="shared" si="121"/>
        <v>0</v>
      </c>
      <c r="AK190" s="105"/>
      <c r="AL190" s="39"/>
      <c r="AM190" s="105"/>
      <c r="AN190" s="83"/>
    </row>
    <row r="191" spans="1:40" s="12" customFormat="1" ht="15" customHeight="1">
      <c r="A191" s="25"/>
      <c r="B191" s="25"/>
      <c r="C191" s="74"/>
      <c r="D191" s="75"/>
      <c r="E191" s="75"/>
      <c r="F191" s="75"/>
      <c r="G191" s="75"/>
      <c r="H191" s="75"/>
      <c r="I191" s="75"/>
      <c r="J191" s="75"/>
      <c r="K191" s="987" t="s">
        <v>210</v>
      </c>
      <c r="L191" s="1146"/>
      <c r="M191" s="1147"/>
      <c r="N191" s="958">
        <f>SUM(N185:N190)</f>
        <v>0</v>
      </c>
      <c r="O191" s="968"/>
      <c r="P191" s="958">
        <f>SUM(P185:P190)</f>
        <v>0</v>
      </c>
      <c r="Q191" s="968"/>
      <c r="R191" s="958">
        <f>SUM(R185:R190)</f>
        <v>0</v>
      </c>
      <c r="S191" s="968"/>
      <c r="T191" s="958">
        <f>SUM(T185:T190)</f>
        <v>0</v>
      </c>
      <c r="U191" s="968"/>
      <c r="V191" s="958">
        <f>SUM(V185:V190)</f>
        <v>0</v>
      </c>
      <c r="W191" s="968"/>
      <c r="X191" s="176">
        <f>SUM(X185:X190)</f>
        <v>0</v>
      </c>
      <c r="Y191" s="958">
        <f>SUM(Y185:Y190)</f>
        <v>0</v>
      </c>
      <c r="Z191" s="968"/>
      <c r="AA191" s="958">
        <f>SUM(AA185:AA190)</f>
        <v>0</v>
      </c>
      <c r="AB191" s="968"/>
      <c r="AC191" s="958">
        <f>SUM(AC185:AC190)</f>
        <v>0</v>
      </c>
      <c r="AD191" s="968"/>
      <c r="AE191" s="958">
        <f>SUM(AE185:AE190)</f>
        <v>0</v>
      </c>
      <c r="AF191" s="968"/>
      <c r="AG191" s="958">
        <f>SUM(AG185:AG190)</f>
        <v>0</v>
      </c>
      <c r="AH191" s="968"/>
      <c r="AI191" s="176">
        <f>SUM(AI185:AI190)</f>
        <v>0</v>
      </c>
      <c r="AK191" s="815">
        <f>N191+P191+R191+T191+V191</f>
        <v>0</v>
      </c>
      <c r="AL191" s="39"/>
      <c r="AM191" s="815">
        <f>Y191+AA191+AC191+AE191+AG191</f>
        <v>0</v>
      </c>
      <c r="AN191" s="83"/>
    </row>
    <row r="192" spans="1:40" ht="15" customHeight="1">
      <c r="A192" s="25">
        <v>6000</v>
      </c>
      <c r="B192" s="25"/>
      <c r="C192" s="112" t="s">
        <v>220</v>
      </c>
      <c r="D192" s="1020"/>
      <c r="E192" s="974"/>
      <c r="F192" s="974"/>
      <c r="G192" s="974"/>
      <c r="H192" s="974"/>
      <c r="I192" s="974"/>
      <c r="J192" s="1019" t="s">
        <v>792</v>
      </c>
      <c r="K192" s="45"/>
      <c r="L192" s="113"/>
      <c r="M192" s="40"/>
      <c r="N192" s="90"/>
      <c r="O192" s="61"/>
      <c r="P192" s="90"/>
      <c r="Q192" s="61"/>
      <c r="R192" s="90"/>
      <c r="S192" s="61"/>
      <c r="T192" s="90"/>
      <c r="U192" s="61"/>
      <c r="V192" s="90"/>
      <c r="W192" s="61"/>
      <c r="X192" s="62"/>
      <c r="Y192" s="90"/>
      <c r="Z192" s="61"/>
      <c r="AA192" s="90"/>
      <c r="AB192" s="61"/>
      <c r="AC192" s="90"/>
      <c r="AD192" s="61"/>
      <c r="AE192" s="90"/>
      <c r="AF192" s="61"/>
      <c r="AG192" s="90"/>
      <c r="AH192" s="61"/>
      <c r="AI192" s="62"/>
      <c r="AK192" s="105"/>
      <c r="AM192" s="105"/>
      <c r="AN192" s="83"/>
    </row>
    <row r="193" spans="1:40" s="12" customFormat="1" ht="32.25" customHeight="1">
      <c r="A193" s="25"/>
      <c r="B193" s="25"/>
      <c r="C193" s="135" t="s">
        <v>514</v>
      </c>
      <c r="D193" s="1000" t="s">
        <v>510</v>
      </c>
      <c r="E193" s="948"/>
      <c r="F193" s="948"/>
      <c r="G193" s="948"/>
      <c r="H193" s="948"/>
      <c r="I193" s="948"/>
      <c r="J193" s="978"/>
      <c r="K193" s="143" t="s">
        <v>697</v>
      </c>
      <c r="L193" s="136" t="s">
        <v>500</v>
      </c>
      <c r="M193" s="14"/>
      <c r="N193" s="114"/>
      <c r="O193" s="61"/>
      <c r="P193" s="114"/>
      <c r="Q193" s="61"/>
      <c r="R193" s="114"/>
      <c r="S193" s="61"/>
      <c r="T193" s="114"/>
      <c r="U193" s="61"/>
      <c r="V193" s="114"/>
      <c r="W193" s="61"/>
      <c r="X193" s="62"/>
      <c r="Y193" s="114"/>
      <c r="Z193" s="61"/>
      <c r="AA193" s="114"/>
      <c r="AB193" s="61"/>
      <c r="AC193" s="114"/>
      <c r="AD193" s="61"/>
      <c r="AE193" s="114"/>
      <c r="AF193" s="61"/>
      <c r="AG193" s="114"/>
      <c r="AH193" s="61"/>
      <c r="AI193" s="62"/>
      <c r="AK193" s="105"/>
      <c r="AL193" s="39"/>
      <c r="AM193" s="105"/>
      <c r="AN193" s="83"/>
    </row>
    <row r="194" spans="1:40" s="12" customFormat="1" ht="15" customHeight="1">
      <c r="A194" s="25"/>
      <c r="B194" s="25"/>
      <c r="C194" s="290"/>
      <c r="D194" s="1000" t="s">
        <v>515</v>
      </c>
      <c r="E194" s="948"/>
      <c r="F194" s="948"/>
      <c r="G194" s="948"/>
      <c r="H194" s="948"/>
      <c r="I194" s="948"/>
      <c r="J194" s="945">
        <v>372</v>
      </c>
      <c r="K194" s="83"/>
      <c r="L194" s="195">
        <f>C194*J194*K194</f>
        <v>0</v>
      </c>
      <c r="M194" s="14"/>
      <c r="N194" s="952">
        <v>0</v>
      </c>
      <c r="O194" s="953"/>
      <c r="P194" s="952">
        <v>0</v>
      </c>
      <c r="Q194" s="953"/>
      <c r="R194" s="952">
        <v>0</v>
      </c>
      <c r="S194" s="953"/>
      <c r="T194" s="952">
        <v>0</v>
      </c>
      <c r="U194" s="953"/>
      <c r="V194" s="952">
        <v>0</v>
      </c>
      <c r="W194" s="953"/>
      <c r="X194" s="111">
        <f>SUM(N194+P194+R194+T194+V194)</f>
        <v>0</v>
      </c>
      <c r="Y194" s="1136">
        <v>0</v>
      </c>
      <c r="Z194" s="1137"/>
      <c r="AA194" s="1136">
        <v>0</v>
      </c>
      <c r="AB194" s="1137"/>
      <c r="AC194" s="1136">
        <v>0</v>
      </c>
      <c r="AD194" s="1137"/>
      <c r="AE194" s="1136">
        <v>0</v>
      </c>
      <c r="AF194" s="1137"/>
      <c r="AG194" s="1136">
        <v>0</v>
      </c>
      <c r="AH194" s="1137"/>
      <c r="AI194" s="715">
        <f>SUM(Y194+AA194+AC194+AE194+AG194)</f>
        <v>0</v>
      </c>
      <c r="AK194" s="105"/>
      <c r="AL194" s="39"/>
      <c r="AM194" s="105"/>
      <c r="AN194" s="83"/>
    </row>
    <row r="195" spans="1:40" s="12" customFormat="1" ht="15" customHeight="1">
      <c r="A195" s="25"/>
      <c r="B195" s="25"/>
      <c r="C195" s="290"/>
      <c r="D195" s="1000" t="s">
        <v>516</v>
      </c>
      <c r="E195" s="1004"/>
      <c r="F195" s="1004"/>
      <c r="G195" s="1004"/>
      <c r="H195" s="1004"/>
      <c r="I195" s="1004"/>
      <c r="J195" s="945">
        <v>760</v>
      </c>
      <c r="K195" s="83"/>
      <c r="L195" s="195">
        <f>C195*J195*K195</f>
        <v>0</v>
      </c>
      <c r="M195" s="14"/>
      <c r="N195" s="952">
        <v>0</v>
      </c>
      <c r="O195" s="953"/>
      <c r="P195" s="952">
        <v>0</v>
      </c>
      <c r="Q195" s="953"/>
      <c r="R195" s="952">
        <v>0</v>
      </c>
      <c r="S195" s="953"/>
      <c r="T195" s="952">
        <v>0</v>
      </c>
      <c r="U195" s="953"/>
      <c r="V195" s="952">
        <v>0</v>
      </c>
      <c r="W195" s="953"/>
      <c r="X195" s="111">
        <f>SUM(N195+P195+R195+T195+V195)</f>
        <v>0</v>
      </c>
      <c r="Y195" s="1136">
        <v>0</v>
      </c>
      <c r="Z195" s="1137"/>
      <c r="AA195" s="1136">
        <v>0</v>
      </c>
      <c r="AB195" s="1137"/>
      <c r="AC195" s="1136">
        <v>0</v>
      </c>
      <c r="AD195" s="1137"/>
      <c r="AE195" s="1136">
        <v>0</v>
      </c>
      <c r="AF195" s="1137"/>
      <c r="AG195" s="1136">
        <v>0</v>
      </c>
      <c r="AH195" s="1137"/>
      <c r="AI195" s="715">
        <f>SUM(Y195+AA195+AC195+AE195+AG195)</f>
        <v>0</v>
      </c>
      <c r="AK195" s="105"/>
      <c r="AL195" s="39"/>
      <c r="AM195" s="105"/>
      <c r="AN195" s="83"/>
    </row>
    <row r="196" spans="1:40" s="12" customFormat="1" ht="15" customHeight="1">
      <c r="A196" s="25"/>
      <c r="B196" s="25"/>
      <c r="C196" s="290"/>
      <c r="D196" s="1021" t="s">
        <v>572</v>
      </c>
      <c r="E196" s="1022"/>
      <c r="F196" s="1022"/>
      <c r="G196" s="1022"/>
      <c r="H196" s="1022"/>
      <c r="I196" s="1022"/>
      <c r="J196" s="1022"/>
      <c r="K196" s="1022"/>
      <c r="L196" s="1022"/>
      <c r="M196" s="1023"/>
      <c r="N196" s="952">
        <v>0</v>
      </c>
      <c r="O196" s="953"/>
      <c r="P196" s="952">
        <v>0</v>
      </c>
      <c r="Q196" s="953"/>
      <c r="R196" s="952">
        <v>0</v>
      </c>
      <c r="S196" s="953"/>
      <c r="T196" s="952">
        <v>0</v>
      </c>
      <c r="U196" s="953"/>
      <c r="V196" s="952">
        <v>0</v>
      </c>
      <c r="W196" s="953"/>
      <c r="X196" s="111">
        <f>SUM(N196+P196+R196+T196+V196)</f>
        <v>0</v>
      </c>
      <c r="Y196" s="1136">
        <v>0</v>
      </c>
      <c r="Z196" s="1137"/>
      <c r="AA196" s="1136">
        <v>0</v>
      </c>
      <c r="AB196" s="1137"/>
      <c r="AC196" s="1136">
        <v>0</v>
      </c>
      <c r="AD196" s="1137"/>
      <c r="AE196" s="1136">
        <v>0</v>
      </c>
      <c r="AF196" s="1137"/>
      <c r="AG196" s="1136">
        <v>0</v>
      </c>
      <c r="AH196" s="1137"/>
      <c r="AI196" s="862"/>
      <c r="AK196" s="105"/>
      <c r="AL196" s="39"/>
      <c r="AM196" s="105"/>
      <c r="AN196" s="83"/>
    </row>
    <row r="197" spans="1:40" s="55" customFormat="1" ht="15" customHeight="1">
      <c r="A197" s="140"/>
      <c r="B197" s="140"/>
      <c r="C197" s="152"/>
      <c r="D197" s="153"/>
      <c r="E197" s="153"/>
      <c r="F197" s="153"/>
      <c r="G197" s="153"/>
      <c r="H197" s="153"/>
      <c r="I197" s="153"/>
      <c r="J197" s="153"/>
      <c r="K197" s="153"/>
      <c r="L197" s="153"/>
      <c r="M197" s="154" t="s">
        <v>211</v>
      </c>
      <c r="N197" s="958">
        <f>SUM(N194:N196)</f>
        <v>0</v>
      </c>
      <c r="O197" s="968"/>
      <c r="P197" s="958">
        <f>SUM(P194:P196)</f>
        <v>0</v>
      </c>
      <c r="Q197" s="968"/>
      <c r="R197" s="958">
        <f>SUM(R194:R196)</f>
        <v>0</v>
      </c>
      <c r="S197" s="968"/>
      <c r="T197" s="958">
        <f>SUM(T194:T196)</f>
        <v>0</v>
      </c>
      <c r="U197" s="968"/>
      <c r="V197" s="958">
        <f>SUM(V194:V196)</f>
        <v>0</v>
      </c>
      <c r="W197" s="968"/>
      <c r="X197" s="180">
        <f>SUM(X194:X196)</f>
        <v>0</v>
      </c>
      <c r="Y197" s="958">
        <f>SUM(Y194:Y196)</f>
        <v>0</v>
      </c>
      <c r="Z197" s="968"/>
      <c r="AA197" s="958">
        <f>SUM(AA194:AA196)</f>
        <v>0</v>
      </c>
      <c r="AB197" s="968"/>
      <c r="AC197" s="958">
        <f>SUM(AC194:AC196)</f>
        <v>0</v>
      </c>
      <c r="AD197" s="968"/>
      <c r="AE197" s="958">
        <f>SUM(AE194:AE196)</f>
        <v>0</v>
      </c>
      <c r="AF197" s="968"/>
      <c r="AG197" s="958">
        <f>SUM(AG194:AG196)</f>
        <v>0</v>
      </c>
      <c r="AH197" s="968"/>
      <c r="AI197" s="180">
        <f>SUM(AI194:AI196)</f>
        <v>0</v>
      </c>
      <c r="AK197" s="815">
        <f>N197+P197+R197+T197+V197</f>
        <v>0</v>
      </c>
      <c r="AL197" s="39"/>
      <c r="AM197" s="815">
        <f>Y197+AA197+AC197+AE197+AG197</f>
        <v>0</v>
      </c>
      <c r="AN197" s="83"/>
    </row>
    <row r="198" spans="1:40" s="55" customFormat="1" ht="15.75" customHeight="1">
      <c r="A198" s="140"/>
      <c r="B198" s="140"/>
      <c r="C198" s="123" t="s">
        <v>592</v>
      </c>
      <c r="D198" s="93"/>
      <c r="E198" s="93"/>
      <c r="F198" s="93"/>
      <c r="G198" s="93"/>
      <c r="H198" s="93"/>
      <c r="I198" s="93"/>
      <c r="J198" s="1026"/>
      <c r="K198" s="1027"/>
      <c r="L198" s="1027"/>
      <c r="M198" s="1027"/>
      <c r="N198" s="1074">
        <f>ROUNDUP(SUM(N170,N177,N183,N191,N197),0)</f>
        <v>0</v>
      </c>
      <c r="O198" s="968"/>
      <c r="P198" s="1074">
        <f>ROUNDUP(SUM(P170,P177,P183,P191,P197,),0)</f>
        <v>0</v>
      </c>
      <c r="Q198" s="968"/>
      <c r="R198" s="1074">
        <f>ROUNDUP(SUM(R170,R177,R183,R191,R197,),0)</f>
        <v>0</v>
      </c>
      <c r="S198" s="968"/>
      <c r="T198" s="1074">
        <f>ROUNDUP(SUM(T170,T177,T183,T191,T197),0)</f>
        <v>0</v>
      </c>
      <c r="U198" s="968"/>
      <c r="V198" s="1074">
        <f>ROUNDUP(SUM(V170,V177,V183,V191,V197),0)</f>
        <v>0</v>
      </c>
      <c r="W198" s="968"/>
      <c r="X198" s="179">
        <f>ROUNDUP(SUM(X170,X177,X183,X191,X197,),0)</f>
        <v>0</v>
      </c>
      <c r="Y198" s="1074">
        <f>ROUNDUP(SUM(Y170,Y177,Y183,Y191,Y197),0)</f>
        <v>0</v>
      </c>
      <c r="Z198" s="968"/>
      <c r="AA198" s="1074">
        <f>ROUNDUP(SUM(AA170,AA177,AA183,AA191,AA197,),0)</f>
        <v>0</v>
      </c>
      <c r="AB198" s="968"/>
      <c r="AC198" s="1074">
        <f>ROUNDUP(SUM(AC170,AC177,AC183,AC191,AC197,),0)</f>
        <v>0</v>
      </c>
      <c r="AD198" s="968"/>
      <c r="AE198" s="1074">
        <f>ROUNDUP(SUM(AE170,AE177,AE183,AE191,AE197),0)</f>
        <v>0</v>
      </c>
      <c r="AF198" s="968"/>
      <c r="AG198" s="1074">
        <f>ROUNDUP(SUM(AG170,AG177,AG183,AG191,AG197),0)</f>
        <v>0</v>
      </c>
      <c r="AH198" s="968"/>
      <c r="AI198" s="179">
        <f>ROUNDUP(SUM(AI170,AI177,AI183,AI191,AI197,),0)</f>
        <v>0</v>
      </c>
      <c r="AK198" s="815">
        <f>N198+P198+R198+T198+V198</f>
        <v>0</v>
      </c>
      <c r="AL198" s="39"/>
      <c r="AM198" s="815">
        <f>Y198+AA198+AC198+AE198+AG198</f>
        <v>0</v>
      </c>
      <c r="AN198" s="83"/>
    </row>
    <row r="199" spans="1:40" ht="15" customHeight="1">
      <c r="C199" s="1145"/>
      <c r="D199" s="991"/>
      <c r="E199" s="991"/>
      <c r="F199" s="991"/>
      <c r="G199" s="991"/>
      <c r="H199" s="991"/>
      <c r="I199" s="991"/>
      <c r="J199" s="991"/>
      <c r="K199" s="991"/>
      <c r="L199" s="991"/>
      <c r="M199" s="959"/>
      <c r="N199" s="90"/>
      <c r="O199" s="91"/>
      <c r="P199" s="90"/>
      <c r="Q199" s="91"/>
      <c r="R199" s="90"/>
      <c r="S199" s="91"/>
      <c r="T199" s="90"/>
      <c r="U199" s="91"/>
      <c r="V199" s="90"/>
      <c r="W199" s="91"/>
      <c r="X199" s="48"/>
      <c r="Y199" s="90"/>
      <c r="Z199" s="91"/>
      <c r="AA199" s="90"/>
      <c r="AB199" s="91"/>
      <c r="AC199" s="90"/>
      <c r="AD199" s="91"/>
      <c r="AE199" s="90"/>
      <c r="AF199" s="91"/>
      <c r="AG199" s="90"/>
      <c r="AH199" s="91"/>
      <c r="AI199" s="48"/>
      <c r="AK199" s="105"/>
      <c r="AM199" s="105"/>
      <c r="AN199" s="83"/>
    </row>
    <row r="200" spans="1:40" ht="15" customHeight="1">
      <c r="C200" s="92" t="s">
        <v>593</v>
      </c>
      <c r="D200" s="93"/>
      <c r="E200" s="93"/>
      <c r="F200" s="93"/>
      <c r="G200" s="93"/>
      <c r="H200" s="93"/>
      <c r="I200" s="93"/>
      <c r="J200" s="93"/>
      <c r="K200" s="93"/>
      <c r="L200" s="93"/>
      <c r="M200" s="94"/>
      <c r="N200" s="1070">
        <f>N152+N198</f>
        <v>0</v>
      </c>
      <c r="O200" s="1071"/>
      <c r="P200" s="1070">
        <f>P152+P198</f>
        <v>0</v>
      </c>
      <c r="Q200" s="1071"/>
      <c r="R200" s="1070">
        <f>R152+R198</f>
        <v>0</v>
      </c>
      <c r="S200" s="1071"/>
      <c r="T200" s="1070">
        <f>T152+T198</f>
        <v>0</v>
      </c>
      <c r="U200" s="1071"/>
      <c r="V200" s="1070">
        <f>V152+V198</f>
        <v>0</v>
      </c>
      <c r="W200" s="1071"/>
      <c r="X200" s="179">
        <f>X152+X198</f>
        <v>0</v>
      </c>
      <c r="Y200" s="1070">
        <f>Y152+Y198</f>
        <v>0</v>
      </c>
      <c r="Z200" s="1071"/>
      <c r="AA200" s="1070">
        <f>AA152+AA198</f>
        <v>0</v>
      </c>
      <c r="AB200" s="1071"/>
      <c r="AC200" s="1070">
        <f>AC152+AC198</f>
        <v>0</v>
      </c>
      <c r="AD200" s="1071"/>
      <c r="AE200" s="1070">
        <f>AE152+AE198</f>
        <v>0</v>
      </c>
      <c r="AF200" s="1071"/>
      <c r="AG200" s="1070">
        <f>AG152+AG198</f>
        <v>0</v>
      </c>
      <c r="AH200" s="1071"/>
      <c r="AI200" s="179">
        <f>AI152+AI198</f>
        <v>0</v>
      </c>
      <c r="AK200" s="815">
        <f>N200+P200+R200+T200+V200</f>
        <v>0</v>
      </c>
      <c r="AM200" s="815">
        <f>Y200+AA200+AC200+AE200+AG200</f>
        <v>0</v>
      </c>
      <c r="AN200" s="83"/>
    </row>
    <row r="201" spans="1:40" ht="15" customHeight="1">
      <c r="C201" s="1145"/>
      <c r="D201" s="991"/>
      <c r="E201" s="991"/>
      <c r="F201" s="991"/>
      <c r="G201" s="991"/>
      <c r="H201" s="991"/>
      <c r="I201" s="991"/>
      <c r="J201" s="991"/>
      <c r="K201" s="991"/>
      <c r="L201" s="991"/>
      <c r="M201" s="959"/>
      <c r="N201" s="200"/>
      <c r="O201" s="201"/>
      <c r="P201" s="200"/>
      <c r="Q201" s="201"/>
      <c r="R201" s="200"/>
      <c r="S201" s="201"/>
      <c r="T201" s="200"/>
      <c r="U201" s="201"/>
      <c r="V201" s="200"/>
      <c r="W201" s="201"/>
      <c r="X201" s="184"/>
      <c r="Y201" s="200"/>
      <c r="Z201" s="201"/>
      <c r="AA201" s="200"/>
      <c r="AB201" s="201"/>
      <c r="AC201" s="200"/>
      <c r="AD201" s="201"/>
      <c r="AE201" s="200"/>
      <c r="AF201" s="201"/>
      <c r="AG201" s="200"/>
      <c r="AH201" s="201"/>
      <c r="AI201" s="184"/>
      <c r="AK201" s="105"/>
      <c r="AM201" s="105"/>
      <c r="AN201" s="83"/>
    </row>
    <row r="202" spans="1:40" ht="15" customHeight="1">
      <c r="C202" s="123" t="s">
        <v>594</v>
      </c>
      <c r="D202" s="124"/>
      <c r="E202" s="124"/>
      <c r="F202" s="124"/>
      <c r="G202" s="124"/>
      <c r="H202" s="124"/>
      <c r="I202" s="124"/>
      <c r="J202" s="124"/>
      <c r="K202" s="124"/>
      <c r="L202" s="124"/>
      <c r="M202" s="103"/>
      <c r="N202" s="1070">
        <f>N154+N200</f>
        <v>0</v>
      </c>
      <c r="O202" s="1071"/>
      <c r="P202" s="1070">
        <f>P154+P200</f>
        <v>0</v>
      </c>
      <c r="Q202" s="1071"/>
      <c r="R202" s="1070">
        <f>R154+R200</f>
        <v>0</v>
      </c>
      <c r="S202" s="1071"/>
      <c r="T202" s="1070">
        <f>T154+T200</f>
        <v>0</v>
      </c>
      <c r="U202" s="1071"/>
      <c r="V202" s="1070">
        <f>V154+V200</f>
        <v>0</v>
      </c>
      <c r="W202" s="1071"/>
      <c r="X202" s="179">
        <f>X154+X200</f>
        <v>0</v>
      </c>
      <c r="Y202" s="1070">
        <f>Y156+Y158+Y200</f>
        <v>0</v>
      </c>
      <c r="Z202" s="1071"/>
      <c r="AA202" s="1070">
        <f>AA156+AA158+AA200</f>
        <v>0</v>
      </c>
      <c r="AB202" s="1071"/>
      <c r="AC202" s="1070">
        <f>AC156+AC158+AC200</f>
        <v>0</v>
      </c>
      <c r="AD202" s="1071"/>
      <c r="AE202" s="1070">
        <f>AE156+AE158+AE200</f>
        <v>0</v>
      </c>
      <c r="AF202" s="1071"/>
      <c r="AG202" s="1070">
        <f>AG156+AG158+AG200</f>
        <v>0</v>
      </c>
      <c r="AH202" s="1071"/>
      <c r="AI202" s="179">
        <f>AI156+AI158+AI200</f>
        <v>0</v>
      </c>
      <c r="AK202" s="817">
        <f>N202+P202+R202+T202+V202</f>
        <v>0</v>
      </c>
      <c r="AM202" s="817">
        <f>Y202+AA202+AC202+AE202+AG202</f>
        <v>0</v>
      </c>
      <c r="AN202" s="83"/>
    </row>
    <row r="203" spans="1:40" ht="17.100000000000001" customHeight="1">
      <c r="C203" s="55"/>
      <c r="D203" s="55"/>
      <c r="M203" s="57"/>
      <c r="N203" s="83"/>
      <c r="O203" s="83"/>
      <c r="Q203" s="83"/>
      <c r="S203" s="83"/>
      <c r="U203" s="83"/>
      <c r="W203" s="83"/>
      <c r="Y203" s="12"/>
    </row>
    <row r="204" spans="1:40" ht="17.100000000000001" customHeight="1">
      <c r="M204" s="57"/>
      <c r="N204" s="83"/>
      <c r="O204" s="83"/>
      <c r="Q204" s="83"/>
      <c r="S204" s="83"/>
      <c r="U204" s="83"/>
      <c r="W204" s="83"/>
      <c r="Y204" s="12"/>
    </row>
    <row r="205" spans="1:40" ht="17.100000000000001" customHeight="1">
      <c r="C205" s="443" t="s">
        <v>470</v>
      </c>
      <c r="M205" s="39"/>
      <c r="N205" s="39"/>
      <c r="O205" s="39"/>
      <c r="P205" s="39"/>
      <c r="Q205" s="39"/>
      <c r="R205" s="39"/>
      <c r="S205" s="39"/>
      <c r="T205" s="39"/>
      <c r="U205" s="39"/>
      <c r="V205" s="39"/>
      <c r="W205" s="39"/>
      <c r="X205" s="39"/>
      <c r="Y205" s="39"/>
    </row>
    <row r="206" spans="1:40" ht="17.100000000000001" customHeight="1">
      <c r="C206" s="444" t="s">
        <v>471</v>
      </c>
      <c r="D206" s="14"/>
      <c r="E206" s="14"/>
      <c r="F206" s="14"/>
      <c r="G206" s="14"/>
      <c r="H206" s="14"/>
      <c r="I206" s="14"/>
      <c r="J206" s="14"/>
      <c r="K206" s="14"/>
      <c r="L206" s="14"/>
      <c r="M206" s="39"/>
      <c r="N206" s="39"/>
      <c r="O206" s="39"/>
      <c r="P206" s="39"/>
      <c r="Q206" s="39"/>
      <c r="R206" s="39"/>
      <c r="S206" s="39"/>
      <c r="T206" s="39"/>
      <c r="U206" s="39"/>
      <c r="V206" s="39"/>
      <c r="W206" s="39"/>
      <c r="X206" s="39"/>
      <c r="Y206" s="39"/>
    </row>
    <row r="207" spans="1:40" ht="17.100000000000001" customHeight="1">
      <c r="C207" s="445" t="s">
        <v>465</v>
      </c>
      <c r="D207" s="14"/>
      <c r="E207" s="14"/>
      <c r="F207" s="14"/>
      <c r="G207" s="14"/>
      <c r="H207" s="14"/>
      <c r="I207" s="14"/>
      <c r="J207" s="14"/>
      <c r="K207" s="14"/>
      <c r="L207" s="14"/>
      <c r="M207" s="39"/>
      <c r="N207" s="39"/>
      <c r="O207" s="39"/>
      <c r="P207" s="39"/>
      <c r="Q207" s="39"/>
      <c r="R207" s="39"/>
      <c r="S207" s="39"/>
      <c r="T207" s="39"/>
      <c r="U207" s="39"/>
      <c r="V207" s="39"/>
      <c r="W207" s="39"/>
      <c r="X207" s="39"/>
      <c r="Y207" s="39"/>
    </row>
    <row r="208" spans="1:40" ht="17.100000000000001" customHeight="1">
      <c r="C208" s="445" t="s">
        <v>511</v>
      </c>
      <c r="D208" s="14"/>
      <c r="E208" s="14"/>
      <c r="F208" s="14"/>
      <c r="G208" s="14"/>
      <c r="H208" s="14"/>
      <c r="I208" s="14"/>
      <c r="J208" s="14"/>
      <c r="K208" s="14"/>
      <c r="L208" s="14"/>
      <c r="M208" s="39"/>
      <c r="N208" s="39"/>
      <c r="O208" s="39"/>
      <c r="P208" s="39"/>
      <c r="Q208" s="39"/>
      <c r="R208" s="39"/>
      <c r="S208" s="39"/>
      <c r="T208" s="39"/>
      <c r="U208" s="39"/>
      <c r="V208" s="39"/>
      <c r="W208" s="39"/>
      <c r="X208" s="39"/>
      <c r="Y208" s="39"/>
    </row>
    <row r="209" spans="3:25" ht="17.100000000000001" customHeight="1">
      <c r="C209" s="446" t="s">
        <v>473</v>
      </c>
      <c r="D209" s="14"/>
      <c r="E209" s="14"/>
      <c r="F209" s="14"/>
      <c r="G209" s="14"/>
      <c r="H209" s="14"/>
      <c r="I209" s="14"/>
      <c r="J209" s="14"/>
      <c r="K209" s="14"/>
      <c r="L209" s="14"/>
      <c r="M209" s="39"/>
      <c r="N209" s="39"/>
      <c r="O209" s="39"/>
      <c r="P209" s="39"/>
      <c r="Q209" s="39"/>
      <c r="R209" s="39"/>
      <c r="S209" s="39"/>
      <c r="T209" s="39"/>
      <c r="U209" s="39"/>
      <c r="V209" s="39"/>
      <c r="W209" s="39"/>
      <c r="X209" s="39"/>
      <c r="Y209" s="39"/>
    </row>
    <row r="210" spans="3:25" ht="17.100000000000001" customHeight="1">
      <c r="C210" s="445" t="s">
        <v>472</v>
      </c>
      <c r="D210" s="14"/>
      <c r="E210" s="14"/>
      <c r="F210" s="14"/>
      <c r="G210" s="14"/>
      <c r="H210" s="14"/>
      <c r="I210" s="14"/>
      <c r="J210" s="14"/>
      <c r="K210" s="14"/>
      <c r="L210" s="14"/>
      <c r="M210" s="39"/>
      <c r="N210" s="39"/>
      <c r="O210" s="39"/>
      <c r="P210" s="39"/>
      <c r="Q210" s="39"/>
      <c r="R210" s="39"/>
      <c r="S210" s="39"/>
      <c r="T210" s="39"/>
      <c r="U210" s="39"/>
      <c r="V210" s="39"/>
      <c r="W210" s="39"/>
      <c r="X210" s="39"/>
      <c r="Y210" s="39"/>
    </row>
    <row r="211" spans="3:25" ht="17.100000000000001" customHeight="1">
      <c r="C211" s="14"/>
      <c r="D211" s="14"/>
      <c r="E211" s="14"/>
      <c r="F211" s="14"/>
      <c r="G211" s="14"/>
      <c r="H211" s="14"/>
      <c r="I211" s="14"/>
      <c r="J211" s="14"/>
      <c r="K211" s="14"/>
      <c r="L211" s="14"/>
      <c r="M211" s="39"/>
      <c r="N211" s="39"/>
      <c r="O211" s="39"/>
      <c r="P211" s="39"/>
      <c r="Q211" s="39"/>
      <c r="R211" s="39"/>
      <c r="S211" s="39"/>
      <c r="T211" s="39"/>
      <c r="U211" s="39"/>
      <c r="V211" s="39"/>
      <c r="W211" s="39"/>
      <c r="X211" s="39"/>
      <c r="Y211" s="39"/>
    </row>
    <row r="212" spans="3:25" ht="17.100000000000001" customHeight="1">
      <c r="C212" s="14"/>
      <c r="D212" s="14"/>
      <c r="E212" s="14"/>
      <c r="F212" s="14"/>
      <c r="G212" s="14"/>
      <c r="H212" s="14"/>
      <c r="I212" s="14"/>
      <c r="J212" s="14"/>
      <c r="K212" s="14"/>
      <c r="L212" s="14"/>
      <c r="M212" s="39"/>
      <c r="N212" s="39"/>
      <c r="O212" s="39"/>
      <c r="P212" s="39"/>
      <c r="Q212" s="39"/>
      <c r="R212" s="39"/>
      <c r="S212" s="39"/>
      <c r="T212" s="39"/>
      <c r="U212" s="39"/>
      <c r="V212" s="39"/>
      <c r="W212" s="39"/>
      <c r="X212" s="39"/>
      <c r="Y212" s="39"/>
    </row>
    <row r="213" spans="3:25" ht="17.100000000000001" customHeight="1">
      <c r="C213" s="14"/>
      <c r="D213" s="14"/>
      <c r="E213" s="14"/>
      <c r="F213" s="14"/>
      <c r="G213" s="14"/>
      <c r="H213" s="14"/>
      <c r="I213" s="14"/>
      <c r="J213" s="14"/>
      <c r="K213" s="14"/>
      <c r="L213" s="14"/>
      <c r="M213" s="39"/>
      <c r="N213" s="39"/>
      <c r="O213" s="39"/>
      <c r="P213" s="39"/>
      <c r="Q213" s="39"/>
      <c r="R213" s="39"/>
      <c r="S213" s="128"/>
      <c r="T213" s="39"/>
      <c r="U213" s="39"/>
      <c r="V213" s="39"/>
      <c r="W213" s="39"/>
      <c r="X213" s="39"/>
      <c r="Y213" s="39"/>
    </row>
    <row r="214" spans="3:25" ht="17.100000000000001" customHeight="1">
      <c r="C214" s="14"/>
      <c r="D214" s="14"/>
      <c r="E214" s="14"/>
      <c r="F214" s="14"/>
      <c r="G214" s="14"/>
      <c r="H214" s="14"/>
      <c r="I214" s="14"/>
      <c r="J214" s="14"/>
      <c r="K214" s="14"/>
      <c r="L214" s="14"/>
      <c r="M214" s="39"/>
      <c r="N214" s="39"/>
      <c r="O214" s="39"/>
      <c r="P214" s="39"/>
      <c r="Q214" s="39"/>
      <c r="R214" s="39"/>
      <c r="S214" s="39"/>
      <c r="T214" s="39"/>
      <c r="U214" s="39"/>
      <c r="V214" s="39"/>
      <c r="W214" s="39"/>
      <c r="X214" s="39"/>
      <c r="Y214" s="39"/>
    </row>
    <row r="215" spans="3:25" ht="17.100000000000001" customHeight="1">
      <c r="C215" s="14"/>
      <c r="D215" s="14"/>
      <c r="E215" s="14"/>
      <c r="F215" s="14"/>
      <c r="G215" s="14"/>
      <c r="H215" s="14"/>
      <c r="I215" s="14"/>
      <c r="J215" s="14"/>
      <c r="K215" s="14"/>
      <c r="L215" s="14"/>
      <c r="M215" s="39"/>
      <c r="N215" s="39"/>
      <c r="O215" s="39"/>
      <c r="P215" s="39"/>
      <c r="Q215" s="39"/>
      <c r="R215" s="39"/>
      <c r="S215" s="39"/>
      <c r="T215" s="39"/>
      <c r="U215" s="39"/>
      <c r="V215" s="39"/>
      <c r="W215" s="39"/>
      <c r="X215" s="39"/>
      <c r="Y215" s="39"/>
    </row>
    <row r="216" spans="3:25" ht="17.100000000000001" customHeight="1">
      <c r="C216" s="14"/>
      <c r="D216" s="14"/>
      <c r="E216" s="14"/>
      <c r="F216" s="14"/>
      <c r="G216" s="14"/>
      <c r="H216" s="14"/>
      <c r="I216" s="14"/>
      <c r="J216" s="14"/>
      <c r="K216" s="14"/>
      <c r="L216" s="14"/>
      <c r="M216" s="39"/>
      <c r="N216" s="39"/>
      <c r="O216" s="39"/>
      <c r="P216" s="39"/>
      <c r="Q216" s="39"/>
      <c r="R216" s="39"/>
      <c r="S216" s="39"/>
      <c r="T216" s="39"/>
      <c r="U216" s="39"/>
      <c r="V216" s="39"/>
      <c r="W216" s="39"/>
      <c r="X216" s="39"/>
      <c r="Y216" s="39"/>
    </row>
    <row r="217" spans="3:25" ht="17.100000000000001" customHeight="1">
      <c r="C217" s="14"/>
      <c r="D217" s="14"/>
      <c r="E217" s="14"/>
      <c r="F217" s="14"/>
      <c r="G217" s="14"/>
      <c r="H217" s="14"/>
      <c r="I217" s="14"/>
      <c r="J217" s="14"/>
      <c r="K217" s="14"/>
      <c r="L217" s="14"/>
      <c r="M217" s="39"/>
      <c r="N217" s="39"/>
      <c r="O217" s="39"/>
      <c r="P217" s="39"/>
      <c r="Q217" s="39"/>
      <c r="R217" s="39"/>
      <c r="S217" s="39"/>
      <c r="T217" s="39"/>
      <c r="U217" s="39"/>
      <c r="V217" s="39"/>
      <c r="W217" s="39"/>
      <c r="X217" s="39"/>
      <c r="Y217" s="39"/>
    </row>
    <row r="218" spans="3:25" ht="17.100000000000001" customHeight="1">
      <c r="C218" s="14"/>
      <c r="D218" s="14"/>
      <c r="E218" s="14"/>
      <c r="F218" s="14"/>
      <c r="G218" s="14"/>
      <c r="H218" s="14"/>
      <c r="I218" s="14"/>
      <c r="J218" s="14"/>
      <c r="K218" s="14"/>
      <c r="L218" s="14"/>
      <c r="M218" s="39"/>
      <c r="N218" s="39"/>
      <c r="O218" s="39"/>
      <c r="P218" s="39"/>
      <c r="Q218" s="39"/>
      <c r="R218" s="39"/>
      <c r="S218" s="39"/>
      <c r="T218" s="39"/>
      <c r="U218" s="39"/>
      <c r="V218" s="39"/>
      <c r="W218" s="39"/>
      <c r="X218" s="39"/>
      <c r="Y218" s="39"/>
    </row>
    <row r="220" spans="3:25" ht="17.100000000000001" customHeight="1">
      <c r="C220" s="130" t="s">
        <v>577</v>
      </c>
      <c r="D220" s="130"/>
      <c r="E220" s="130"/>
      <c r="F220" s="130"/>
      <c r="G220" s="130"/>
      <c r="H220" s="130"/>
      <c r="I220" s="130"/>
      <c r="J220" s="130"/>
      <c r="K220" s="130"/>
      <c r="L220" s="130"/>
      <c r="M220" s="131"/>
      <c r="N220" s="131"/>
      <c r="O220" s="131"/>
      <c r="P220" s="131"/>
      <c r="Q220" s="131"/>
      <c r="R220" s="131"/>
      <c r="S220" s="131"/>
      <c r="U220" s="131"/>
      <c r="W220" s="131"/>
    </row>
    <row r="221" spans="3:25" ht="17.100000000000001" customHeight="1">
      <c r="C221" s="132" t="s">
        <v>577</v>
      </c>
      <c r="D221" s="132"/>
      <c r="E221" s="132"/>
      <c r="F221" s="132"/>
      <c r="G221" s="132"/>
      <c r="H221" s="132"/>
      <c r="I221" s="132"/>
      <c r="J221" s="132"/>
      <c r="K221" s="132"/>
      <c r="L221" s="132"/>
      <c r="M221" s="131" t="s">
        <v>577</v>
      </c>
      <c r="N221" s="131" t="s">
        <v>577</v>
      </c>
      <c r="O221" s="131"/>
      <c r="P221" s="131" t="s">
        <v>577</v>
      </c>
      <c r="Q221" s="131"/>
      <c r="R221" s="131" t="s">
        <v>577</v>
      </c>
      <c r="S221" s="131"/>
      <c r="U221" s="131"/>
      <c r="W221" s="131"/>
    </row>
    <row r="222" spans="3:25" ht="17.100000000000001" customHeight="1">
      <c r="C222" s="132" t="s">
        <v>577</v>
      </c>
      <c r="D222" s="132"/>
      <c r="E222" s="132"/>
      <c r="F222" s="132"/>
      <c r="G222" s="132"/>
      <c r="H222" s="132"/>
      <c r="I222" s="132"/>
      <c r="J222" s="132"/>
      <c r="K222" s="132"/>
      <c r="L222" s="132"/>
      <c r="M222" s="131" t="s">
        <v>577</v>
      </c>
      <c r="N222" s="131" t="s">
        <v>577</v>
      </c>
      <c r="O222" s="131"/>
      <c r="P222" s="131" t="s">
        <v>577</v>
      </c>
      <c r="Q222" s="131"/>
      <c r="R222" s="131" t="s">
        <v>577</v>
      </c>
      <c r="S222" s="131"/>
      <c r="U222" s="131"/>
      <c r="W222" s="131"/>
    </row>
    <row r="223" spans="3:25" ht="17.100000000000001" customHeight="1">
      <c r="C223" s="132" t="s">
        <v>577</v>
      </c>
      <c r="D223" s="132"/>
      <c r="E223" s="132"/>
      <c r="F223" s="132"/>
      <c r="G223" s="132"/>
      <c r="H223" s="132"/>
      <c r="I223" s="132"/>
      <c r="J223" s="132"/>
      <c r="K223" s="132"/>
      <c r="L223" s="132"/>
      <c r="M223" s="131"/>
      <c r="N223" s="131"/>
      <c r="O223" s="131"/>
      <c r="P223" s="131"/>
      <c r="Q223" s="131"/>
      <c r="R223" s="131" t="s">
        <v>577</v>
      </c>
      <c r="S223" s="131"/>
      <c r="U223" s="131"/>
      <c r="W223" s="131"/>
    </row>
    <row r="224" spans="3:25" ht="17.100000000000001" customHeight="1">
      <c r="C224" s="133"/>
      <c r="D224" s="133"/>
      <c r="E224" s="133"/>
      <c r="F224" s="133"/>
      <c r="G224" s="133"/>
      <c r="H224" s="133"/>
      <c r="I224" s="133"/>
      <c r="J224" s="133"/>
      <c r="K224" s="133"/>
      <c r="L224" s="133"/>
      <c r="M224" s="131" t="s">
        <v>577</v>
      </c>
      <c r="N224" s="131" t="s">
        <v>577</v>
      </c>
      <c r="O224" s="131"/>
      <c r="P224" s="131" t="s">
        <v>577</v>
      </c>
      <c r="Q224" s="131"/>
      <c r="R224" s="131" t="s">
        <v>577</v>
      </c>
      <c r="S224" s="131"/>
      <c r="U224" s="131"/>
      <c r="W224" s="131"/>
    </row>
  </sheetData>
  <mergeCells count="1272">
    <mergeCell ref="AA156:AB156"/>
    <mergeCell ref="AC156:AD156"/>
    <mergeCell ref="AE156:AF156"/>
    <mergeCell ref="AG156:AH156"/>
    <mergeCell ref="N158:O158"/>
    <mergeCell ref="P156:Q156"/>
    <mergeCell ref="R156:S156"/>
    <mergeCell ref="T156:U156"/>
    <mergeCell ref="V158:W158"/>
    <mergeCell ref="T158:U158"/>
    <mergeCell ref="C199:M199"/>
    <mergeCell ref="N200:O200"/>
    <mergeCell ref="P200:Q200"/>
    <mergeCell ref="R200:S200"/>
    <mergeCell ref="AC200:AD200"/>
    <mergeCell ref="AE200:AF200"/>
    <mergeCell ref="AG200:AH200"/>
    <mergeCell ref="AA198:AB198"/>
    <mergeCell ref="AC198:AD198"/>
    <mergeCell ref="AE198:AF198"/>
    <mergeCell ref="AG198:AH198"/>
    <mergeCell ref="D192:I192"/>
    <mergeCell ref="J192:J193"/>
    <mergeCell ref="D193:I193"/>
    <mergeCell ref="D194:I194"/>
    <mergeCell ref="N194:O194"/>
    <mergeCell ref="P194:Q194"/>
    <mergeCell ref="R194:S194"/>
    <mergeCell ref="T194:U194"/>
    <mergeCell ref="V194:W194"/>
    <mergeCell ref="Y194:Z194"/>
    <mergeCell ref="AA194:AB194"/>
    <mergeCell ref="C201:M201"/>
    <mergeCell ref="T200:U200"/>
    <mergeCell ref="V200:W200"/>
    <mergeCell ref="Y200:Z200"/>
    <mergeCell ref="AA200:AB200"/>
    <mergeCell ref="N202:O202"/>
    <mergeCell ref="P202:Q202"/>
    <mergeCell ref="R202:S202"/>
    <mergeCell ref="T202:U202"/>
    <mergeCell ref="AE202:AF202"/>
    <mergeCell ref="AG202:AH202"/>
    <mergeCell ref="V202:W202"/>
    <mergeCell ref="Y202:Z202"/>
    <mergeCell ref="AA202:AB202"/>
    <mergeCell ref="AC202:AD202"/>
    <mergeCell ref="N197:O197"/>
    <mergeCell ref="P197:Q197"/>
    <mergeCell ref="R197:S197"/>
    <mergeCell ref="T197:U197"/>
    <mergeCell ref="V197:W197"/>
    <mergeCell ref="Y197:Z197"/>
    <mergeCell ref="AA197:AB197"/>
    <mergeCell ref="AC197:AD197"/>
    <mergeCell ref="AE197:AF197"/>
    <mergeCell ref="AG197:AH197"/>
    <mergeCell ref="J198:M198"/>
    <mergeCell ref="N198:O198"/>
    <mergeCell ref="P198:Q198"/>
    <mergeCell ref="R198:S198"/>
    <mergeCell ref="T198:U198"/>
    <mergeCell ref="V198:W198"/>
    <mergeCell ref="Y198:Z198"/>
    <mergeCell ref="AC194:AD194"/>
    <mergeCell ref="AE194:AF194"/>
    <mergeCell ref="AG194:AH194"/>
    <mergeCell ref="D195:I195"/>
    <mergeCell ref="N195:O195"/>
    <mergeCell ref="P195:Q195"/>
    <mergeCell ref="R195:S195"/>
    <mergeCell ref="T195:U195"/>
    <mergeCell ref="V195:W195"/>
    <mergeCell ref="Y195:Z195"/>
    <mergeCell ref="AA195:AB195"/>
    <mergeCell ref="AC195:AD195"/>
    <mergeCell ref="AE195:AF195"/>
    <mergeCell ref="AG195:AH195"/>
    <mergeCell ref="C190:M190"/>
    <mergeCell ref="N190:O190"/>
    <mergeCell ref="P190:Q190"/>
    <mergeCell ref="R190:S190"/>
    <mergeCell ref="T190:U190"/>
    <mergeCell ref="V190:W190"/>
    <mergeCell ref="Y190:Z190"/>
    <mergeCell ref="AA190:AB190"/>
    <mergeCell ref="AC190:AD190"/>
    <mergeCell ref="AE190:AF190"/>
    <mergeCell ref="AG190:AH190"/>
    <mergeCell ref="K191:M191"/>
    <mergeCell ref="N191:O191"/>
    <mergeCell ref="P191:Q191"/>
    <mergeCell ref="R191:S191"/>
    <mergeCell ref="T191:U191"/>
    <mergeCell ref="V191:W191"/>
    <mergeCell ref="Y191:Z191"/>
    <mergeCell ref="AA191:AB191"/>
    <mergeCell ref="AC191:AD191"/>
    <mergeCell ref="AE191:AF191"/>
    <mergeCell ref="AG191:AH191"/>
    <mergeCell ref="C188:M188"/>
    <mergeCell ref="N188:O188"/>
    <mergeCell ref="P188:Q188"/>
    <mergeCell ref="R188:S188"/>
    <mergeCell ref="T188:U188"/>
    <mergeCell ref="V188:W188"/>
    <mergeCell ref="Y188:Z188"/>
    <mergeCell ref="AA188:AB188"/>
    <mergeCell ref="AC188:AD188"/>
    <mergeCell ref="AE188:AF188"/>
    <mergeCell ref="AG188:AH188"/>
    <mergeCell ref="C189:M189"/>
    <mergeCell ref="N189:O189"/>
    <mergeCell ref="P189:Q189"/>
    <mergeCell ref="R189:S189"/>
    <mergeCell ref="T189:U189"/>
    <mergeCell ref="V189:W189"/>
    <mergeCell ref="Y189:Z189"/>
    <mergeCell ref="AA189:AB189"/>
    <mergeCell ref="AC189:AD189"/>
    <mergeCell ref="AE189:AF189"/>
    <mergeCell ref="AG189:AH189"/>
    <mergeCell ref="C186:M186"/>
    <mergeCell ref="N186:O186"/>
    <mergeCell ref="P186:Q186"/>
    <mergeCell ref="R186:S186"/>
    <mergeCell ref="T186:U186"/>
    <mergeCell ref="V186:W186"/>
    <mergeCell ref="Y186:Z186"/>
    <mergeCell ref="AA186:AB186"/>
    <mergeCell ref="AC186:AD186"/>
    <mergeCell ref="AE186:AF186"/>
    <mergeCell ref="AG186:AH186"/>
    <mergeCell ref="C187:M187"/>
    <mergeCell ref="N187:O187"/>
    <mergeCell ref="P187:Q187"/>
    <mergeCell ref="R187:S187"/>
    <mergeCell ref="T187:U187"/>
    <mergeCell ref="V187:W187"/>
    <mergeCell ref="Y187:Z187"/>
    <mergeCell ref="AA187:AB187"/>
    <mergeCell ref="AC187:AD187"/>
    <mergeCell ref="AE187:AF187"/>
    <mergeCell ref="AG187:AH187"/>
    <mergeCell ref="F183:M183"/>
    <mergeCell ref="N183:O183"/>
    <mergeCell ref="P183:Q183"/>
    <mergeCell ref="R183:S183"/>
    <mergeCell ref="T183:U183"/>
    <mergeCell ref="V183:W183"/>
    <mergeCell ref="Y183:Z183"/>
    <mergeCell ref="AA183:AB183"/>
    <mergeCell ref="AC183:AD183"/>
    <mergeCell ref="AE183:AF183"/>
    <mergeCell ref="AG183:AH183"/>
    <mergeCell ref="D184:M184"/>
    <mergeCell ref="C185:M185"/>
    <mergeCell ref="N185:O185"/>
    <mergeCell ref="P185:Q185"/>
    <mergeCell ref="R185:S185"/>
    <mergeCell ref="T185:U185"/>
    <mergeCell ref="V185:W185"/>
    <mergeCell ref="Y185:Z185"/>
    <mergeCell ref="AA185:AB185"/>
    <mergeCell ref="AC185:AD185"/>
    <mergeCell ref="AE185:AF185"/>
    <mergeCell ref="AG185:AH185"/>
    <mergeCell ref="D181:M181"/>
    <mergeCell ref="N181:O181"/>
    <mergeCell ref="P181:Q181"/>
    <mergeCell ref="R181:S181"/>
    <mergeCell ref="T181:U181"/>
    <mergeCell ref="V181:W181"/>
    <mergeCell ref="Y181:Z181"/>
    <mergeCell ref="AA181:AB181"/>
    <mergeCell ref="AC181:AD181"/>
    <mergeCell ref="AE181:AF181"/>
    <mergeCell ref="AG181:AH181"/>
    <mergeCell ref="D182:M182"/>
    <mergeCell ref="N182:O182"/>
    <mergeCell ref="P182:Q182"/>
    <mergeCell ref="R182:S182"/>
    <mergeCell ref="T182:U182"/>
    <mergeCell ref="V182:W182"/>
    <mergeCell ref="Y182:Z182"/>
    <mergeCell ref="AA182:AB182"/>
    <mergeCell ref="AC182:AD182"/>
    <mergeCell ref="AE182:AF182"/>
    <mergeCell ref="AG182:AH182"/>
    <mergeCell ref="C178:M178"/>
    <mergeCell ref="D179:M179"/>
    <mergeCell ref="N179:O179"/>
    <mergeCell ref="P179:Q179"/>
    <mergeCell ref="R179:S179"/>
    <mergeCell ref="T179:U179"/>
    <mergeCell ref="V179:W179"/>
    <mergeCell ref="Y179:Z179"/>
    <mergeCell ref="AA179:AB179"/>
    <mergeCell ref="AC179:AD179"/>
    <mergeCell ref="AE179:AF179"/>
    <mergeCell ref="AG179:AH179"/>
    <mergeCell ref="D180:M180"/>
    <mergeCell ref="N180:O180"/>
    <mergeCell ref="P180:Q180"/>
    <mergeCell ref="R180:S180"/>
    <mergeCell ref="T180:U180"/>
    <mergeCell ref="V180:W180"/>
    <mergeCell ref="Y180:Z180"/>
    <mergeCell ref="AA180:AB180"/>
    <mergeCell ref="AC180:AD180"/>
    <mergeCell ref="AE180:AF180"/>
    <mergeCell ref="AG180:AH180"/>
    <mergeCell ref="D176:M176"/>
    <mergeCell ref="N176:O176"/>
    <mergeCell ref="P176:Q176"/>
    <mergeCell ref="R176:S176"/>
    <mergeCell ref="T176:U176"/>
    <mergeCell ref="V176:W176"/>
    <mergeCell ref="Y176:Z176"/>
    <mergeCell ref="AA176:AB176"/>
    <mergeCell ref="AC176:AD176"/>
    <mergeCell ref="AE176:AF176"/>
    <mergeCell ref="AG176:AH176"/>
    <mergeCell ref="N177:O177"/>
    <mergeCell ref="P177:Q177"/>
    <mergeCell ref="R177:S177"/>
    <mergeCell ref="T177:U177"/>
    <mergeCell ref="V177:W177"/>
    <mergeCell ref="Y177:Z177"/>
    <mergeCell ref="AA177:AB177"/>
    <mergeCell ref="AC177:AD177"/>
    <mergeCell ref="AE177:AF177"/>
    <mergeCell ref="AG177:AH177"/>
    <mergeCell ref="D174:M174"/>
    <mergeCell ref="N174:O174"/>
    <mergeCell ref="P174:Q174"/>
    <mergeCell ref="R174:S174"/>
    <mergeCell ref="T174:U174"/>
    <mergeCell ref="V174:W174"/>
    <mergeCell ref="Y174:Z174"/>
    <mergeCell ref="AA174:AB174"/>
    <mergeCell ref="AC174:AD174"/>
    <mergeCell ref="AE174:AF174"/>
    <mergeCell ref="AG174:AH174"/>
    <mergeCell ref="D175:M175"/>
    <mergeCell ref="N175:O175"/>
    <mergeCell ref="P175:Q175"/>
    <mergeCell ref="R175:S175"/>
    <mergeCell ref="T175:U175"/>
    <mergeCell ref="V175:W175"/>
    <mergeCell ref="Y175:Z175"/>
    <mergeCell ref="AA175:AB175"/>
    <mergeCell ref="AC175:AD175"/>
    <mergeCell ref="AE175:AF175"/>
    <mergeCell ref="AG175:AH175"/>
    <mergeCell ref="C171:M171"/>
    <mergeCell ref="D172:M172"/>
    <mergeCell ref="N172:O172"/>
    <mergeCell ref="P172:Q172"/>
    <mergeCell ref="R172:S172"/>
    <mergeCell ref="T172:U172"/>
    <mergeCell ref="V172:W172"/>
    <mergeCell ref="Y172:Z172"/>
    <mergeCell ref="AA172:AB172"/>
    <mergeCell ref="AC172:AD172"/>
    <mergeCell ref="AE172:AF172"/>
    <mergeCell ref="AG172:AH172"/>
    <mergeCell ref="D173:M173"/>
    <mergeCell ref="N173:O173"/>
    <mergeCell ref="P173:Q173"/>
    <mergeCell ref="R173:S173"/>
    <mergeCell ref="T173:U173"/>
    <mergeCell ref="V173:W173"/>
    <mergeCell ref="Y173:Z173"/>
    <mergeCell ref="AA173:AB173"/>
    <mergeCell ref="AC173:AD173"/>
    <mergeCell ref="AE173:AF173"/>
    <mergeCell ref="AG173:AH173"/>
    <mergeCell ref="C169:I169"/>
    <mergeCell ref="J169:M169"/>
    <mergeCell ref="N169:O169"/>
    <mergeCell ref="P169:Q169"/>
    <mergeCell ref="R169:S169"/>
    <mergeCell ref="T169:U169"/>
    <mergeCell ref="V169:W169"/>
    <mergeCell ref="Y169:Z169"/>
    <mergeCell ref="AA169:AB169"/>
    <mergeCell ref="AC169:AD169"/>
    <mergeCell ref="AE169:AF169"/>
    <mergeCell ref="AG169:AH169"/>
    <mergeCell ref="D170:M170"/>
    <mergeCell ref="N170:O170"/>
    <mergeCell ref="P170:Q170"/>
    <mergeCell ref="R170:S170"/>
    <mergeCell ref="T170:U170"/>
    <mergeCell ref="V170:W170"/>
    <mergeCell ref="Y170:Z170"/>
    <mergeCell ref="AA170:AB170"/>
    <mergeCell ref="AC170:AD170"/>
    <mergeCell ref="AE170:AF170"/>
    <mergeCell ref="AG170:AH170"/>
    <mergeCell ref="C166:K166"/>
    <mergeCell ref="C167:K167"/>
    <mergeCell ref="N167:O167"/>
    <mergeCell ref="P167:Q167"/>
    <mergeCell ref="R167:S167"/>
    <mergeCell ref="T167:U167"/>
    <mergeCell ref="V167:W167"/>
    <mergeCell ref="Y167:Z167"/>
    <mergeCell ref="AA167:AB167"/>
    <mergeCell ref="AC167:AD167"/>
    <mergeCell ref="AE167:AF167"/>
    <mergeCell ref="AG167:AH167"/>
    <mergeCell ref="C168:K168"/>
    <mergeCell ref="N168:O168"/>
    <mergeCell ref="P168:Q168"/>
    <mergeCell ref="R168:S168"/>
    <mergeCell ref="T168:U168"/>
    <mergeCell ref="V168:W168"/>
    <mergeCell ref="Y168:Z168"/>
    <mergeCell ref="AA168:AB168"/>
    <mergeCell ref="AC168:AD168"/>
    <mergeCell ref="AE168:AF168"/>
    <mergeCell ref="AG168:AH168"/>
    <mergeCell ref="C159:J159"/>
    <mergeCell ref="T154:U154"/>
    <mergeCell ref="V154:W154"/>
    <mergeCell ref="Y154:Z154"/>
    <mergeCell ref="I154:L154"/>
    <mergeCell ref="N154:O154"/>
    <mergeCell ref="P154:Q154"/>
    <mergeCell ref="R154:S154"/>
    <mergeCell ref="Y158:Z158"/>
    <mergeCell ref="C155:M155"/>
    <mergeCell ref="E160:J160"/>
    <mergeCell ref="E161:J161"/>
    <mergeCell ref="E162:J162"/>
    <mergeCell ref="C163:I165"/>
    <mergeCell ref="J163:M163"/>
    <mergeCell ref="J164:M164"/>
    <mergeCell ref="J165:M165"/>
    <mergeCell ref="R158:S158"/>
    <mergeCell ref="P158:Q158"/>
    <mergeCell ref="C157:M157"/>
    <mergeCell ref="J156:L156"/>
    <mergeCell ref="C156:I156"/>
    <mergeCell ref="Y156:Z156"/>
    <mergeCell ref="N156:O156"/>
    <mergeCell ref="V156:W156"/>
    <mergeCell ref="AA150:AB150"/>
    <mergeCell ref="AC150:AD150"/>
    <mergeCell ref="N150:O150"/>
    <mergeCell ref="P150:Q150"/>
    <mergeCell ref="R150:S150"/>
    <mergeCell ref="T150:U150"/>
    <mergeCell ref="AE150:AF150"/>
    <mergeCell ref="AG150:AH150"/>
    <mergeCell ref="C151:M151"/>
    <mergeCell ref="N152:O152"/>
    <mergeCell ref="P152:Q152"/>
    <mergeCell ref="R152:S152"/>
    <mergeCell ref="T152:U152"/>
    <mergeCell ref="V152:W152"/>
    <mergeCell ref="V150:W150"/>
    <mergeCell ref="Y150:Z150"/>
    <mergeCell ref="AC154:AD154"/>
    <mergeCell ref="AE154:AF154"/>
    <mergeCell ref="AG152:AH152"/>
    <mergeCell ref="C153:M153"/>
    <mergeCell ref="AC152:AD152"/>
    <mergeCell ref="AE152:AF152"/>
    <mergeCell ref="Y152:Z152"/>
    <mergeCell ref="AA152:AB152"/>
    <mergeCell ref="AG154:AH154"/>
    <mergeCell ref="AA154:AB154"/>
    <mergeCell ref="C148:D148"/>
    <mergeCell ref="E148:M148"/>
    <mergeCell ref="N148:O148"/>
    <mergeCell ref="P148:Q148"/>
    <mergeCell ref="R148:S148"/>
    <mergeCell ref="T148:U148"/>
    <mergeCell ref="V148:W148"/>
    <mergeCell ref="Y148:Z148"/>
    <mergeCell ref="AA148:AB148"/>
    <mergeCell ref="AC148:AD148"/>
    <mergeCell ref="AE148:AF148"/>
    <mergeCell ref="AG148:AH148"/>
    <mergeCell ref="C149:D149"/>
    <mergeCell ref="E149:M149"/>
    <mergeCell ref="N149:O149"/>
    <mergeCell ref="P149:Q149"/>
    <mergeCell ref="R149:S149"/>
    <mergeCell ref="T149:U149"/>
    <mergeCell ref="V149:W149"/>
    <mergeCell ref="Y149:Z149"/>
    <mergeCell ref="AA149:AB149"/>
    <mergeCell ref="AC149:AD149"/>
    <mergeCell ref="AE149:AF149"/>
    <mergeCell ref="AG149:AH149"/>
    <mergeCell ref="C146:D146"/>
    <mergeCell ref="E146:M146"/>
    <mergeCell ref="N146:O146"/>
    <mergeCell ref="P146:Q146"/>
    <mergeCell ref="R146:S146"/>
    <mergeCell ref="T146:U146"/>
    <mergeCell ref="V146:W146"/>
    <mergeCell ref="Y146:Z146"/>
    <mergeCell ref="AA146:AB146"/>
    <mergeCell ref="AC146:AD146"/>
    <mergeCell ref="AE146:AF146"/>
    <mergeCell ref="AG146:AH146"/>
    <mergeCell ref="C147:D147"/>
    <mergeCell ref="E147:M147"/>
    <mergeCell ref="N147:O147"/>
    <mergeCell ref="P147:Q147"/>
    <mergeCell ref="R147:S147"/>
    <mergeCell ref="T147:U147"/>
    <mergeCell ref="V147:W147"/>
    <mergeCell ref="Y147:Z147"/>
    <mergeCell ref="AA147:AB147"/>
    <mergeCell ref="AC147:AD147"/>
    <mergeCell ref="AE147:AF147"/>
    <mergeCell ref="AG147:AH147"/>
    <mergeCell ref="C144:D144"/>
    <mergeCell ref="E144:M144"/>
    <mergeCell ref="N144:O144"/>
    <mergeCell ref="P144:Q144"/>
    <mergeCell ref="R144:S144"/>
    <mergeCell ref="T144:U144"/>
    <mergeCell ref="V144:W144"/>
    <mergeCell ref="Y144:Z144"/>
    <mergeCell ref="AA144:AB144"/>
    <mergeCell ref="AC144:AD144"/>
    <mergeCell ref="AE144:AF144"/>
    <mergeCell ref="AG144:AH144"/>
    <mergeCell ref="C145:D145"/>
    <mergeCell ref="E145:M145"/>
    <mergeCell ref="N145:O145"/>
    <mergeCell ref="P145:Q145"/>
    <mergeCell ref="R145:S145"/>
    <mergeCell ref="T145:U145"/>
    <mergeCell ref="V145:W145"/>
    <mergeCell ref="Y145:Z145"/>
    <mergeCell ref="AA145:AB145"/>
    <mergeCell ref="AC145:AD145"/>
    <mergeCell ref="AE145:AF145"/>
    <mergeCell ref="AG145:AH145"/>
    <mergeCell ref="C142:D142"/>
    <mergeCell ref="E142:M142"/>
    <mergeCell ref="N142:O142"/>
    <mergeCell ref="P142:Q142"/>
    <mergeCell ref="R142:S142"/>
    <mergeCell ref="T142:U142"/>
    <mergeCell ref="V142:W142"/>
    <mergeCell ref="Y142:Z142"/>
    <mergeCell ref="AA142:AB142"/>
    <mergeCell ref="AC142:AD142"/>
    <mergeCell ref="AE142:AF142"/>
    <mergeCell ref="AG142:AH142"/>
    <mergeCell ref="C143:D143"/>
    <mergeCell ref="E143:M143"/>
    <mergeCell ref="N143:O143"/>
    <mergeCell ref="P143:Q143"/>
    <mergeCell ref="R143:S143"/>
    <mergeCell ref="T143:U143"/>
    <mergeCell ref="V143:W143"/>
    <mergeCell ref="Y143:Z143"/>
    <mergeCell ref="AA143:AB143"/>
    <mergeCell ref="AC143:AD143"/>
    <mergeCell ref="AE143:AF143"/>
    <mergeCell ref="AG143:AH143"/>
    <mergeCell ref="R139:S139"/>
    <mergeCell ref="T139:U139"/>
    <mergeCell ref="V139:W139"/>
    <mergeCell ref="Y139:Z139"/>
    <mergeCell ref="V138:W138"/>
    <mergeCell ref="Y138:Z138"/>
    <mergeCell ref="AA139:AB139"/>
    <mergeCell ref="AC139:AD139"/>
    <mergeCell ref="AE140:AF140"/>
    <mergeCell ref="AG140:AH140"/>
    <mergeCell ref="C139:I139"/>
    <mergeCell ref="J139:M139"/>
    <mergeCell ref="N139:O139"/>
    <mergeCell ref="P139:Q139"/>
    <mergeCell ref="AE139:AF139"/>
    <mergeCell ref="AG139:AH139"/>
    <mergeCell ref="C141:D141"/>
    <mergeCell ref="E141:M141"/>
    <mergeCell ref="V140:W140"/>
    <mergeCell ref="Y140:Z140"/>
    <mergeCell ref="AA140:AB140"/>
    <mergeCell ref="AC140:AD140"/>
    <mergeCell ref="N140:O140"/>
    <mergeCell ref="P140:Q140"/>
    <mergeCell ref="R140:S140"/>
    <mergeCell ref="T140:U140"/>
    <mergeCell ref="C137:D137"/>
    <mergeCell ref="E137:M137"/>
    <mergeCell ref="N137:O137"/>
    <mergeCell ref="P137:Q137"/>
    <mergeCell ref="R137:S137"/>
    <mergeCell ref="T137:U137"/>
    <mergeCell ref="V137:W137"/>
    <mergeCell ref="Y137:Z137"/>
    <mergeCell ref="AA137:AB137"/>
    <mergeCell ref="AC137:AD137"/>
    <mergeCell ref="AE137:AF137"/>
    <mergeCell ref="AG137:AH137"/>
    <mergeCell ref="AA138:AB138"/>
    <mergeCell ref="AC138:AD138"/>
    <mergeCell ref="AE138:AF138"/>
    <mergeCell ref="AG138:AH138"/>
    <mergeCell ref="C138:D138"/>
    <mergeCell ref="E138:M138"/>
    <mergeCell ref="N138:O138"/>
    <mergeCell ref="P138:Q138"/>
    <mergeCell ref="R138:S138"/>
    <mergeCell ref="T138:U138"/>
    <mergeCell ref="C135:D135"/>
    <mergeCell ref="E135:M135"/>
    <mergeCell ref="N135:O135"/>
    <mergeCell ref="P135:Q135"/>
    <mergeCell ref="R135:S135"/>
    <mergeCell ref="T135:U135"/>
    <mergeCell ref="V135:W135"/>
    <mergeCell ref="Y135:Z135"/>
    <mergeCell ref="AA135:AB135"/>
    <mergeCell ref="AC135:AD135"/>
    <mergeCell ref="AE135:AF135"/>
    <mergeCell ref="AG135:AH135"/>
    <mergeCell ref="C136:D136"/>
    <mergeCell ref="E136:M136"/>
    <mergeCell ref="N136:O136"/>
    <mergeCell ref="P136:Q136"/>
    <mergeCell ref="R136:S136"/>
    <mergeCell ref="T136:U136"/>
    <mergeCell ref="V136:W136"/>
    <mergeCell ref="Y136:Z136"/>
    <mergeCell ref="AA136:AB136"/>
    <mergeCell ref="AC136:AD136"/>
    <mergeCell ref="AE136:AF136"/>
    <mergeCell ref="AG136:AH136"/>
    <mergeCell ref="C132:D132"/>
    <mergeCell ref="E132:M132"/>
    <mergeCell ref="N132:O132"/>
    <mergeCell ref="P132:Q132"/>
    <mergeCell ref="R132:S132"/>
    <mergeCell ref="T132:U132"/>
    <mergeCell ref="V132:W132"/>
    <mergeCell ref="Y132:Z132"/>
    <mergeCell ref="AA132:AB132"/>
    <mergeCell ref="AC132:AD132"/>
    <mergeCell ref="AE132:AF132"/>
    <mergeCell ref="AG132:AH132"/>
    <mergeCell ref="R133:S133"/>
    <mergeCell ref="T133:U133"/>
    <mergeCell ref="A133:A134"/>
    <mergeCell ref="C133:D133"/>
    <mergeCell ref="E133:G133"/>
    <mergeCell ref="H133:M133"/>
    <mergeCell ref="AE133:AF133"/>
    <mergeCell ref="AG133:AH133"/>
    <mergeCell ref="C134:D134"/>
    <mergeCell ref="E134:M134"/>
    <mergeCell ref="V133:W133"/>
    <mergeCell ref="Y133:Z133"/>
    <mergeCell ref="AA133:AB133"/>
    <mergeCell ref="AC133:AD133"/>
    <mergeCell ref="N133:O133"/>
    <mergeCell ref="P133:Q133"/>
    <mergeCell ref="C130:D130"/>
    <mergeCell ref="E130:M130"/>
    <mergeCell ref="N130:O130"/>
    <mergeCell ref="P130:Q130"/>
    <mergeCell ref="R130:S130"/>
    <mergeCell ref="T130:U130"/>
    <mergeCell ref="V130:W130"/>
    <mergeCell ref="Y130:Z130"/>
    <mergeCell ref="AA130:AB130"/>
    <mergeCell ref="AC130:AD130"/>
    <mergeCell ref="AE130:AF130"/>
    <mergeCell ref="AG130:AH130"/>
    <mergeCell ref="C131:D131"/>
    <mergeCell ref="E131:M131"/>
    <mergeCell ref="N131:O131"/>
    <mergeCell ref="P131:Q131"/>
    <mergeCell ref="R131:S131"/>
    <mergeCell ref="T131:U131"/>
    <mergeCell ref="V131:W131"/>
    <mergeCell ref="Y131:Z131"/>
    <mergeCell ref="AA131:AB131"/>
    <mergeCell ref="AC131:AD131"/>
    <mergeCell ref="AE131:AF131"/>
    <mergeCell ref="AG131:AH131"/>
    <mergeCell ref="C128:D128"/>
    <mergeCell ref="E128:M128"/>
    <mergeCell ref="N128:O128"/>
    <mergeCell ref="P128:Q128"/>
    <mergeCell ref="R128:S128"/>
    <mergeCell ref="T128:U128"/>
    <mergeCell ref="V128:W128"/>
    <mergeCell ref="Y128:Z128"/>
    <mergeCell ref="AA128:AB128"/>
    <mergeCell ref="AC128:AD128"/>
    <mergeCell ref="AE128:AF128"/>
    <mergeCell ref="AG128:AH128"/>
    <mergeCell ref="C129:D129"/>
    <mergeCell ref="E129:M129"/>
    <mergeCell ref="N129:O129"/>
    <mergeCell ref="P129:Q129"/>
    <mergeCell ref="R129:S129"/>
    <mergeCell ref="T129:U129"/>
    <mergeCell ref="V129:W129"/>
    <mergeCell ref="Y129:Z129"/>
    <mergeCell ref="AA129:AB129"/>
    <mergeCell ref="AC129:AD129"/>
    <mergeCell ref="AE129:AF129"/>
    <mergeCell ref="AG129:AH129"/>
    <mergeCell ref="C126:D126"/>
    <mergeCell ref="E126:M126"/>
    <mergeCell ref="N126:O126"/>
    <mergeCell ref="P126:Q126"/>
    <mergeCell ref="R126:S126"/>
    <mergeCell ref="T126:U126"/>
    <mergeCell ref="V126:W126"/>
    <mergeCell ref="Y126:Z126"/>
    <mergeCell ref="AA126:AB126"/>
    <mergeCell ref="AC126:AD126"/>
    <mergeCell ref="AE126:AF126"/>
    <mergeCell ref="AG126:AH126"/>
    <mergeCell ref="C127:D127"/>
    <mergeCell ref="E127:M127"/>
    <mergeCell ref="N127:O127"/>
    <mergeCell ref="P127:Q127"/>
    <mergeCell ref="R127:S127"/>
    <mergeCell ref="T127:U127"/>
    <mergeCell ref="V127:W127"/>
    <mergeCell ref="Y127:Z127"/>
    <mergeCell ref="AA127:AB127"/>
    <mergeCell ref="AC127:AD127"/>
    <mergeCell ref="AE127:AF127"/>
    <mergeCell ref="AG127:AH127"/>
    <mergeCell ref="AE123:AF123"/>
    <mergeCell ref="AG123:AH123"/>
    <mergeCell ref="C124:D124"/>
    <mergeCell ref="E124:M124"/>
    <mergeCell ref="N124:O124"/>
    <mergeCell ref="P124:Q124"/>
    <mergeCell ref="R124:S124"/>
    <mergeCell ref="T124:U124"/>
    <mergeCell ref="V124:W124"/>
    <mergeCell ref="Y124:Z124"/>
    <mergeCell ref="AA124:AB124"/>
    <mergeCell ref="AC124:AD124"/>
    <mergeCell ref="AE124:AF124"/>
    <mergeCell ref="AG124:AH124"/>
    <mergeCell ref="C125:D125"/>
    <mergeCell ref="E125:M125"/>
    <mergeCell ref="N125:O125"/>
    <mergeCell ref="P125:Q125"/>
    <mergeCell ref="R125:S125"/>
    <mergeCell ref="T125:U125"/>
    <mergeCell ref="V125:W125"/>
    <mergeCell ref="Y125:Z125"/>
    <mergeCell ref="AA125:AB125"/>
    <mergeCell ref="AC125:AD125"/>
    <mergeCell ref="AE125:AF125"/>
    <mergeCell ref="AG125:AH125"/>
    <mergeCell ref="C122:D122"/>
    <mergeCell ref="E122:M122"/>
    <mergeCell ref="V121:W121"/>
    <mergeCell ref="Y121:Z121"/>
    <mergeCell ref="AA121:AB121"/>
    <mergeCell ref="AC121:AD121"/>
    <mergeCell ref="N121:O121"/>
    <mergeCell ref="P121:Q121"/>
    <mergeCell ref="C123:D123"/>
    <mergeCell ref="E123:M123"/>
    <mergeCell ref="N123:O123"/>
    <mergeCell ref="P123:Q123"/>
    <mergeCell ref="R123:S123"/>
    <mergeCell ref="T123:U123"/>
    <mergeCell ref="V123:W123"/>
    <mergeCell ref="Y123:Z123"/>
    <mergeCell ref="AA123:AB123"/>
    <mergeCell ref="AC123:AD123"/>
    <mergeCell ref="J120:M120"/>
    <mergeCell ref="N120:O120"/>
    <mergeCell ref="P120:Q120"/>
    <mergeCell ref="R120:S120"/>
    <mergeCell ref="V120:W120"/>
    <mergeCell ref="Y120:Z120"/>
    <mergeCell ref="AE120:AF120"/>
    <mergeCell ref="AG120:AH120"/>
    <mergeCell ref="AC119:AD119"/>
    <mergeCell ref="AE119:AF119"/>
    <mergeCell ref="AG119:AH119"/>
    <mergeCell ref="R121:S121"/>
    <mergeCell ref="T121:U121"/>
    <mergeCell ref="AA120:AB120"/>
    <mergeCell ref="AC120:AD120"/>
    <mergeCell ref="T120:U120"/>
    <mergeCell ref="AE121:AF121"/>
    <mergeCell ref="AG121:AH121"/>
    <mergeCell ref="L118:M118"/>
    <mergeCell ref="N118:O118"/>
    <mergeCell ref="P118:Q118"/>
    <mergeCell ref="R118:S118"/>
    <mergeCell ref="T118:U118"/>
    <mergeCell ref="V118:W118"/>
    <mergeCell ref="Y118:Z118"/>
    <mergeCell ref="AA118:AB118"/>
    <mergeCell ref="AC118:AD118"/>
    <mergeCell ref="AE118:AF118"/>
    <mergeCell ref="AG118:AH118"/>
    <mergeCell ref="L119:M119"/>
    <mergeCell ref="N119:O119"/>
    <mergeCell ref="P119:Q119"/>
    <mergeCell ref="R119:S119"/>
    <mergeCell ref="T119:U119"/>
    <mergeCell ref="V119:W119"/>
    <mergeCell ref="Y119:Z119"/>
    <mergeCell ref="AA119:AB119"/>
    <mergeCell ref="L116:M116"/>
    <mergeCell ref="N116:O116"/>
    <mergeCell ref="P116:Q116"/>
    <mergeCell ref="R116:S116"/>
    <mergeCell ref="T116:U116"/>
    <mergeCell ref="V116:W116"/>
    <mergeCell ref="Y116:Z116"/>
    <mergeCell ref="AA116:AB116"/>
    <mergeCell ref="AC116:AD116"/>
    <mergeCell ref="AE116:AF116"/>
    <mergeCell ref="AG116:AH116"/>
    <mergeCell ref="L117:M117"/>
    <mergeCell ref="N117:O117"/>
    <mergeCell ref="P117:Q117"/>
    <mergeCell ref="R117:S117"/>
    <mergeCell ref="T117:U117"/>
    <mergeCell ref="V117:W117"/>
    <mergeCell ref="Y117:Z117"/>
    <mergeCell ref="AA117:AB117"/>
    <mergeCell ref="AC117:AD117"/>
    <mergeCell ref="AE117:AF117"/>
    <mergeCell ref="AG117:AH117"/>
    <mergeCell ref="E112:I112"/>
    <mergeCell ref="L113:M113"/>
    <mergeCell ref="L114:M114"/>
    <mergeCell ref="N114:O114"/>
    <mergeCell ref="P114:Q114"/>
    <mergeCell ref="R114:S114"/>
    <mergeCell ref="T114:U114"/>
    <mergeCell ref="V114:W114"/>
    <mergeCell ref="Y114:Z114"/>
    <mergeCell ref="AA114:AB114"/>
    <mergeCell ref="AC114:AD114"/>
    <mergeCell ref="AE114:AF114"/>
    <mergeCell ref="AG114:AH114"/>
    <mergeCell ref="L115:M115"/>
    <mergeCell ref="N115:O115"/>
    <mergeCell ref="P115:Q115"/>
    <mergeCell ref="R115:S115"/>
    <mergeCell ref="T115:U115"/>
    <mergeCell ref="V115:W115"/>
    <mergeCell ref="Y115:Z115"/>
    <mergeCell ref="AA115:AB115"/>
    <mergeCell ref="AC115:AD115"/>
    <mergeCell ref="AE115:AF115"/>
    <mergeCell ref="AG115:AH115"/>
    <mergeCell ref="L110:M110"/>
    <mergeCell ref="N110:O110"/>
    <mergeCell ref="P110:Q110"/>
    <mergeCell ref="R110:S110"/>
    <mergeCell ref="T110:U110"/>
    <mergeCell ref="V110:W110"/>
    <mergeCell ref="Y110:Z110"/>
    <mergeCell ref="AA110:AB110"/>
    <mergeCell ref="AC110:AD110"/>
    <mergeCell ref="AE110:AF110"/>
    <mergeCell ref="AG110:AH110"/>
    <mergeCell ref="D111:I111"/>
    <mergeCell ref="J111:M111"/>
    <mergeCell ref="N111:O111"/>
    <mergeCell ref="P111:Q111"/>
    <mergeCell ref="R111:S111"/>
    <mergeCell ref="T111:U111"/>
    <mergeCell ref="V111:W111"/>
    <mergeCell ref="Y111:Z111"/>
    <mergeCell ref="AA111:AB111"/>
    <mergeCell ref="AC111:AD111"/>
    <mergeCell ref="AE111:AF111"/>
    <mergeCell ref="AG111:AH111"/>
    <mergeCell ref="L108:M108"/>
    <mergeCell ref="N108:O108"/>
    <mergeCell ref="P108:Q108"/>
    <mergeCell ref="R108:S108"/>
    <mergeCell ref="T108:U108"/>
    <mergeCell ref="V108:W108"/>
    <mergeCell ref="Y108:Z108"/>
    <mergeCell ref="AA108:AB108"/>
    <mergeCell ref="AC108:AD108"/>
    <mergeCell ref="AE108:AF108"/>
    <mergeCell ref="AG108:AH108"/>
    <mergeCell ref="L109:M109"/>
    <mergeCell ref="N109:O109"/>
    <mergeCell ref="P109:Q109"/>
    <mergeCell ref="R109:S109"/>
    <mergeCell ref="T109:U109"/>
    <mergeCell ref="V109:W109"/>
    <mergeCell ref="Y109:Z109"/>
    <mergeCell ref="AA109:AB109"/>
    <mergeCell ref="AC109:AD109"/>
    <mergeCell ref="AE109:AF109"/>
    <mergeCell ref="AG109:AH109"/>
    <mergeCell ref="L106:M106"/>
    <mergeCell ref="N106:O106"/>
    <mergeCell ref="P106:Q106"/>
    <mergeCell ref="R106:S106"/>
    <mergeCell ref="T106:U106"/>
    <mergeCell ref="V106:W106"/>
    <mergeCell ref="Y106:Z106"/>
    <mergeCell ref="AA106:AB106"/>
    <mergeCell ref="AC106:AD106"/>
    <mergeCell ref="AE106:AF106"/>
    <mergeCell ref="AG106:AH106"/>
    <mergeCell ref="L107:M107"/>
    <mergeCell ref="N107:O107"/>
    <mergeCell ref="P107:Q107"/>
    <mergeCell ref="R107:S107"/>
    <mergeCell ref="T107:U107"/>
    <mergeCell ref="V107:W107"/>
    <mergeCell ref="Y107:Z107"/>
    <mergeCell ref="AA107:AB107"/>
    <mergeCell ref="AC107:AD107"/>
    <mergeCell ref="AE107:AF107"/>
    <mergeCell ref="AG107:AH107"/>
    <mergeCell ref="L104:M104"/>
    <mergeCell ref="N104:O104"/>
    <mergeCell ref="P104:Q104"/>
    <mergeCell ref="R104:S104"/>
    <mergeCell ref="T104:U104"/>
    <mergeCell ref="V104:W104"/>
    <mergeCell ref="Y104:Z104"/>
    <mergeCell ref="AA104:AB104"/>
    <mergeCell ref="AC104:AD104"/>
    <mergeCell ref="AE104:AF104"/>
    <mergeCell ref="AG104:AH104"/>
    <mergeCell ref="L105:M105"/>
    <mergeCell ref="N105:O105"/>
    <mergeCell ref="P105:Q105"/>
    <mergeCell ref="R105:S105"/>
    <mergeCell ref="T105:U105"/>
    <mergeCell ref="V105:W105"/>
    <mergeCell ref="Y105:Z105"/>
    <mergeCell ref="AA105:AB105"/>
    <mergeCell ref="AC105:AD105"/>
    <mergeCell ref="AE105:AF105"/>
    <mergeCell ref="AG105:AH105"/>
    <mergeCell ref="L102:M102"/>
    <mergeCell ref="N102:O102"/>
    <mergeCell ref="P102:Q102"/>
    <mergeCell ref="R102:S102"/>
    <mergeCell ref="T102:U102"/>
    <mergeCell ref="V102:W102"/>
    <mergeCell ref="Y102:Z102"/>
    <mergeCell ref="AA102:AB102"/>
    <mergeCell ref="AC102:AD102"/>
    <mergeCell ref="AE102:AF102"/>
    <mergeCell ref="AG102:AH102"/>
    <mergeCell ref="L103:M103"/>
    <mergeCell ref="N103:O103"/>
    <mergeCell ref="P103:Q103"/>
    <mergeCell ref="R103:S103"/>
    <mergeCell ref="T103:U103"/>
    <mergeCell ref="V103:W103"/>
    <mergeCell ref="Y103:Z103"/>
    <mergeCell ref="AA103:AB103"/>
    <mergeCell ref="AC103:AD103"/>
    <mergeCell ref="AE103:AF103"/>
    <mergeCell ref="AG103:AH103"/>
    <mergeCell ref="AC99:AD99"/>
    <mergeCell ref="AE99:AF99"/>
    <mergeCell ref="AG99:AH99"/>
    <mergeCell ref="L100:M100"/>
    <mergeCell ref="N100:O100"/>
    <mergeCell ref="P100:Q100"/>
    <mergeCell ref="R100:S100"/>
    <mergeCell ref="T100:U100"/>
    <mergeCell ref="V100:W100"/>
    <mergeCell ref="Y100:Z100"/>
    <mergeCell ref="AA100:AB100"/>
    <mergeCell ref="AC100:AD100"/>
    <mergeCell ref="AE100:AF100"/>
    <mergeCell ref="AG100:AH100"/>
    <mergeCell ref="L101:M101"/>
    <mergeCell ref="N101:O101"/>
    <mergeCell ref="P101:Q101"/>
    <mergeCell ref="R101:S101"/>
    <mergeCell ref="T101:U101"/>
    <mergeCell ref="V101:W101"/>
    <mergeCell ref="Y101:Z101"/>
    <mergeCell ref="AA101:AB101"/>
    <mergeCell ref="AC101:AD101"/>
    <mergeCell ref="AE101:AF101"/>
    <mergeCell ref="AG101:AH101"/>
    <mergeCell ref="E97:I97"/>
    <mergeCell ref="T96:U96"/>
    <mergeCell ref="V96:W96"/>
    <mergeCell ref="Y96:Z96"/>
    <mergeCell ref="AA96:AB96"/>
    <mergeCell ref="J96:M96"/>
    <mergeCell ref="N96:O96"/>
    <mergeCell ref="P96:Q96"/>
    <mergeCell ref="L98:M98"/>
    <mergeCell ref="L99:M99"/>
    <mergeCell ref="N99:O99"/>
    <mergeCell ref="P99:Q99"/>
    <mergeCell ref="R99:S99"/>
    <mergeCell ref="T99:U99"/>
    <mergeCell ref="V99:W99"/>
    <mergeCell ref="Y99:Z99"/>
    <mergeCell ref="AA99:AB99"/>
    <mergeCell ref="L95:M95"/>
    <mergeCell ref="N95:O95"/>
    <mergeCell ref="P95:Q95"/>
    <mergeCell ref="R95:S95"/>
    <mergeCell ref="Y95:Z95"/>
    <mergeCell ref="AE95:AF95"/>
    <mergeCell ref="AG95:AH95"/>
    <mergeCell ref="AC94:AD94"/>
    <mergeCell ref="AE94:AF94"/>
    <mergeCell ref="AG94:AH94"/>
    <mergeCell ref="R96:S96"/>
    <mergeCell ref="AA95:AB95"/>
    <mergeCell ref="AC95:AD95"/>
    <mergeCell ref="T95:U95"/>
    <mergeCell ref="V95:W95"/>
    <mergeCell ref="AC96:AD96"/>
    <mergeCell ref="AE96:AF96"/>
    <mergeCell ref="AG96:AH96"/>
    <mergeCell ref="L93:M93"/>
    <mergeCell ref="N93:O93"/>
    <mergeCell ref="P93:Q93"/>
    <mergeCell ref="R93:S93"/>
    <mergeCell ref="T93:U93"/>
    <mergeCell ref="V93:W93"/>
    <mergeCell ref="Y93:Z93"/>
    <mergeCell ref="AA93:AB93"/>
    <mergeCell ref="AC93:AD93"/>
    <mergeCell ref="AE93:AF93"/>
    <mergeCell ref="AG93:AH93"/>
    <mergeCell ref="L94:M94"/>
    <mergeCell ref="N94:O94"/>
    <mergeCell ref="P94:Q94"/>
    <mergeCell ref="R94:S94"/>
    <mergeCell ref="T94:U94"/>
    <mergeCell ref="V94:W94"/>
    <mergeCell ref="Y94:Z94"/>
    <mergeCell ref="AA94:AB94"/>
    <mergeCell ref="L91:M91"/>
    <mergeCell ref="N91:O91"/>
    <mergeCell ref="P91:Q91"/>
    <mergeCell ref="R91:S91"/>
    <mergeCell ref="T91:U91"/>
    <mergeCell ref="V91:W91"/>
    <mergeCell ref="Y91:Z91"/>
    <mergeCell ref="AA91:AB91"/>
    <mergeCell ref="AC91:AD91"/>
    <mergeCell ref="AE91:AF91"/>
    <mergeCell ref="AG91:AH91"/>
    <mergeCell ref="L92:M92"/>
    <mergeCell ref="N92:O92"/>
    <mergeCell ref="P92:Q92"/>
    <mergeCell ref="R92:S92"/>
    <mergeCell ref="T92:U92"/>
    <mergeCell ref="V92:W92"/>
    <mergeCell ref="Y92:Z92"/>
    <mergeCell ref="AA92:AB92"/>
    <mergeCell ref="AC92:AD92"/>
    <mergeCell ref="AE92:AF92"/>
    <mergeCell ref="AG92:AH92"/>
    <mergeCell ref="D87:I87"/>
    <mergeCell ref="J87:M87"/>
    <mergeCell ref="N87:O87"/>
    <mergeCell ref="P87:Q87"/>
    <mergeCell ref="R87:S87"/>
    <mergeCell ref="T87:U87"/>
    <mergeCell ref="V87:W87"/>
    <mergeCell ref="Y87:Z87"/>
    <mergeCell ref="AA87:AB87"/>
    <mergeCell ref="AC87:AD87"/>
    <mergeCell ref="AE87:AF87"/>
    <mergeCell ref="AG87:AH87"/>
    <mergeCell ref="E88:I88"/>
    <mergeCell ref="L89:M89"/>
    <mergeCell ref="L90:M90"/>
    <mergeCell ref="N90:O90"/>
    <mergeCell ref="P90:Q90"/>
    <mergeCell ref="R90:S90"/>
    <mergeCell ref="T90:U90"/>
    <mergeCell ref="V90:W90"/>
    <mergeCell ref="Y90:Z90"/>
    <mergeCell ref="AA90:AB90"/>
    <mergeCell ref="AC90:AD90"/>
    <mergeCell ref="AE90:AF90"/>
    <mergeCell ref="AG90:AH90"/>
    <mergeCell ref="L85:M85"/>
    <mergeCell ref="N85:O85"/>
    <mergeCell ref="P85:Q85"/>
    <mergeCell ref="R85:S85"/>
    <mergeCell ref="T85:U85"/>
    <mergeCell ref="V85:W85"/>
    <mergeCell ref="Y85:Z85"/>
    <mergeCell ref="AA85:AB85"/>
    <mergeCell ref="AC85:AD85"/>
    <mergeCell ref="AE85:AF85"/>
    <mergeCell ref="AG85:AH85"/>
    <mergeCell ref="L86:M86"/>
    <mergeCell ref="N86:O86"/>
    <mergeCell ref="P86:Q86"/>
    <mergeCell ref="R86:S86"/>
    <mergeCell ref="T86:U86"/>
    <mergeCell ref="V86:W86"/>
    <mergeCell ref="Y86:Z86"/>
    <mergeCell ref="AA86:AB86"/>
    <mergeCell ref="AC86:AD86"/>
    <mergeCell ref="AE86:AF86"/>
    <mergeCell ref="AG86:AH86"/>
    <mergeCell ref="L83:M83"/>
    <mergeCell ref="N83:O83"/>
    <mergeCell ref="P83:Q83"/>
    <mergeCell ref="R83:S83"/>
    <mergeCell ref="T83:U83"/>
    <mergeCell ref="V83:W83"/>
    <mergeCell ref="Y83:Z83"/>
    <mergeCell ref="AA83:AB83"/>
    <mergeCell ref="AC83:AD83"/>
    <mergeCell ref="AE83:AF83"/>
    <mergeCell ref="AG83:AH83"/>
    <mergeCell ref="L84:M84"/>
    <mergeCell ref="N84:O84"/>
    <mergeCell ref="P84:Q84"/>
    <mergeCell ref="R84:S84"/>
    <mergeCell ref="T84:U84"/>
    <mergeCell ref="V84:W84"/>
    <mergeCell ref="Y84:Z84"/>
    <mergeCell ref="AA84:AB84"/>
    <mergeCell ref="AC84:AD84"/>
    <mergeCell ref="AE84:AF84"/>
    <mergeCell ref="AG84:AH84"/>
    <mergeCell ref="L81:M81"/>
    <mergeCell ref="N81:O81"/>
    <mergeCell ref="P81:Q81"/>
    <mergeCell ref="R81:S81"/>
    <mergeCell ref="T81:U81"/>
    <mergeCell ref="V81:W81"/>
    <mergeCell ref="Y81:Z81"/>
    <mergeCell ref="AA81:AB81"/>
    <mergeCell ref="AC81:AD81"/>
    <mergeCell ref="AE81:AF81"/>
    <mergeCell ref="AG81:AH81"/>
    <mergeCell ref="L82:M82"/>
    <mergeCell ref="N82:O82"/>
    <mergeCell ref="P82:Q82"/>
    <mergeCell ref="R82:S82"/>
    <mergeCell ref="T82:U82"/>
    <mergeCell ref="V82:W82"/>
    <mergeCell ref="Y82:Z82"/>
    <mergeCell ref="AA82:AB82"/>
    <mergeCell ref="AC82:AD82"/>
    <mergeCell ref="AE82:AF82"/>
    <mergeCell ref="AG82:AH82"/>
    <mergeCell ref="L79:M79"/>
    <mergeCell ref="N79:O79"/>
    <mergeCell ref="P79:Q79"/>
    <mergeCell ref="R79:S79"/>
    <mergeCell ref="T79:U79"/>
    <mergeCell ref="V79:W79"/>
    <mergeCell ref="Y79:Z79"/>
    <mergeCell ref="AA79:AB79"/>
    <mergeCell ref="AC79:AD79"/>
    <mergeCell ref="AE79:AF79"/>
    <mergeCell ref="AG79:AH79"/>
    <mergeCell ref="L80:M80"/>
    <mergeCell ref="N80:O80"/>
    <mergeCell ref="P80:Q80"/>
    <mergeCell ref="R80:S80"/>
    <mergeCell ref="T80:U80"/>
    <mergeCell ref="V80:W80"/>
    <mergeCell ref="Y80:Z80"/>
    <mergeCell ref="AA80:AB80"/>
    <mergeCell ref="AC80:AD80"/>
    <mergeCell ref="AE80:AF80"/>
    <mergeCell ref="AG80:AH80"/>
    <mergeCell ref="L77:M77"/>
    <mergeCell ref="N77:O77"/>
    <mergeCell ref="P77:Q77"/>
    <mergeCell ref="R77:S77"/>
    <mergeCell ref="T77:U77"/>
    <mergeCell ref="V77:W77"/>
    <mergeCell ref="Y77:Z77"/>
    <mergeCell ref="AA77:AB77"/>
    <mergeCell ref="AC77:AD77"/>
    <mergeCell ref="AE77:AF77"/>
    <mergeCell ref="AG77:AH77"/>
    <mergeCell ref="L78:M78"/>
    <mergeCell ref="N78:O78"/>
    <mergeCell ref="P78:Q78"/>
    <mergeCell ref="R78:S78"/>
    <mergeCell ref="T78:U78"/>
    <mergeCell ref="V78:W78"/>
    <mergeCell ref="Y78:Z78"/>
    <mergeCell ref="AA78:AB78"/>
    <mergeCell ref="AC78:AD78"/>
    <mergeCell ref="AE78:AF78"/>
    <mergeCell ref="AG78:AH78"/>
    <mergeCell ref="L75:M75"/>
    <mergeCell ref="N75:O75"/>
    <mergeCell ref="P75:Q75"/>
    <mergeCell ref="R75:S75"/>
    <mergeCell ref="T75:U75"/>
    <mergeCell ref="V75:W75"/>
    <mergeCell ref="Y75:Z75"/>
    <mergeCell ref="AA75:AB75"/>
    <mergeCell ref="AC75:AD75"/>
    <mergeCell ref="AE75:AF75"/>
    <mergeCell ref="AG75:AH75"/>
    <mergeCell ref="L76:M76"/>
    <mergeCell ref="N76:O76"/>
    <mergeCell ref="P76:Q76"/>
    <mergeCell ref="R76:S76"/>
    <mergeCell ref="T76:U76"/>
    <mergeCell ref="V76:W76"/>
    <mergeCell ref="Y76:Z76"/>
    <mergeCell ref="AA76:AB76"/>
    <mergeCell ref="AC76:AD76"/>
    <mergeCell ref="AE76:AF76"/>
    <mergeCell ref="AG76:AH76"/>
    <mergeCell ref="AC70:AD70"/>
    <mergeCell ref="AE70:AF70"/>
    <mergeCell ref="AE72:AF72"/>
    <mergeCell ref="AG72:AH72"/>
    <mergeCell ref="E73:I73"/>
    <mergeCell ref="R70:S70"/>
    <mergeCell ref="AG70:AH70"/>
    <mergeCell ref="C71:M71"/>
    <mergeCell ref="T70:U70"/>
    <mergeCell ref="V70:W70"/>
    <mergeCell ref="L74:M74"/>
    <mergeCell ref="V72:W72"/>
    <mergeCell ref="Y72:Z72"/>
    <mergeCell ref="AA72:AB72"/>
    <mergeCell ref="AC72:AD72"/>
    <mergeCell ref="N72:O72"/>
    <mergeCell ref="P72:Q72"/>
    <mergeCell ref="R72:S72"/>
    <mergeCell ref="T72:U72"/>
    <mergeCell ref="E57:J57"/>
    <mergeCell ref="E58:J58"/>
    <mergeCell ref="E59:J59"/>
    <mergeCell ref="E60:J60"/>
    <mergeCell ref="E61:J61"/>
    <mergeCell ref="E62:J62"/>
    <mergeCell ref="E63:J63"/>
    <mergeCell ref="E64:J64"/>
    <mergeCell ref="E65:J65"/>
    <mergeCell ref="E66:J66"/>
    <mergeCell ref="Y70:Z70"/>
    <mergeCell ref="AA70:AB70"/>
    <mergeCell ref="D67:L67"/>
    <mergeCell ref="E68:I68"/>
    <mergeCell ref="J68:M68"/>
    <mergeCell ref="E69:M69"/>
    <mergeCell ref="N70:O70"/>
    <mergeCell ref="P70:Q70"/>
    <mergeCell ref="AP10:AR10"/>
    <mergeCell ref="E9:I9"/>
    <mergeCell ref="AO133:AT133"/>
    <mergeCell ref="E1:I1"/>
    <mergeCell ref="E2:I2"/>
    <mergeCell ref="E3:I3"/>
    <mergeCell ref="E4:I4"/>
    <mergeCell ref="E7:I7"/>
    <mergeCell ref="E8:I8"/>
    <mergeCell ref="N8:X8"/>
    <mergeCell ref="E18:J18"/>
    <mergeCell ref="E19:I19"/>
    <mergeCell ref="J19:M19"/>
    <mergeCell ref="E20:M20"/>
    <mergeCell ref="E21:M21"/>
    <mergeCell ref="E22:J22"/>
    <mergeCell ref="E23:J23"/>
    <mergeCell ref="E24:J24"/>
    <mergeCell ref="E25:J25"/>
    <mergeCell ref="E26:J26"/>
    <mergeCell ref="E27:J27"/>
    <mergeCell ref="E28:J28"/>
    <mergeCell ref="E29:J29"/>
    <mergeCell ref="E30:J30"/>
    <mergeCell ref="E31:J31"/>
    <mergeCell ref="E32:J32"/>
    <mergeCell ref="E33:J33"/>
    <mergeCell ref="E34:J34"/>
    <mergeCell ref="E35:J35"/>
    <mergeCell ref="E36:J36"/>
    <mergeCell ref="E37:J37"/>
    <mergeCell ref="E38:J38"/>
    <mergeCell ref="Y1:Z1"/>
    <mergeCell ref="Y2:Z2"/>
    <mergeCell ref="Y8:AI8"/>
    <mergeCell ref="Y3:Z3"/>
    <mergeCell ref="AA158:AB158"/>
    <mergeCell ref="AC158:AD158"/>
    <mergeCell ref="AE158:AF158"/>
    <mergeCell ref="AG158:AH158"/>
    <mergeCell ref="AC42:AD42"/>
    <mergeCell ref="AE42:AF42"/>
    <mergeCell ref="E5:I5"/>
    <mergeCell ref="E6:I6"/>
    <mergeCell ref="C152:M152"/>
    <mergeCell ref="J158:L158"/>
    <mergeCell ref="C154:H154"/>
    <mergeCell ref="C158:I158"/>
    <mergeCell ref="E10:I10"/>
    <mergeCell ref="E11:J11"/>
    <mergeCell ref="E12:J12"/>
    <mergeCell ref="E13:J13"/>
    <mergeCell ref="E39:J39"/>
    <mergeCell ref="E40:I40"/>
    <mergeCell ref="J40:M40"/>
    <mergeCell ref="E41:M41"/>
    <mergeCell ref="N42:O42"/>
    <mergeCell ref="AG42:AH42"/>
    <mergeCell ref="E43:I43"/>
    <mergeCell ref="T42:U42"/>
    <mergeCell ref="V42:W42"/>
    <mergeCell ref="Y42:Z42"/>
    <mergeCell ref="AA42:AB42"/>
    <mergeCell ref="P42:Q42"/>
    <mergeCell ref="AC196:AD196"/>
    <mergeCell ref="AE196:AF196"/>
    <mergeCell ref="AG196:AH196"/>
    <mergeCell ref="T196:U196"/>
    <mergeCell ref="V196:W196"/>
    <mergeCell ref="Y196:Z196"/>
    <mergeCell ref="AA196:AB196"/>
    <mergeCell ref="D196:M196"/>
    <mergeCell ref="N196:O196"/>
    <mergeCell ref="P196:Q196"/>
    <mergeCell ref="R196:S196"/>
    <mergeCell ref="AK8:AK9"/>
    <mergeCell ref="AM8:AM9"/>
    <mergeCell ref="E14:J14"/>
    <mergeCell ref="E15:J15"/>
    <mergeCell ref="E16:J16"/>
    <mergeCell ref="E17:J17"/>
    <mergeCell ref="R42:S42"/>
    <mergeCell ref="E44:J44"/>
    <mergeCell ref="E45:J45"/>
    <mergeCell ref="E46:J46"/>
    <mergeCell ref="E47:J47"/>
    <mergeCell ref="E48:J48"/>
    <mergeCell ref="E49:J49"/>
    <mergeCell ref="E50:I50"/>
    <mergeCell ref="J50:M50"/>
    <mergeCell ref="E51:J51"/>
    <mergeCell ref="E52:J52"/>
    <mergeCell ref="E53:J53"/>
    <mergeCell ref="E54:J54"/>
    <mergeCell ref="E55:J55"/>
    <mergeCell ref="E56:J56"/>
  </mergeCells>
  <phoneticPr fontId="16" type="noConversion"/>
  <dataValidations count="9">
    <dataValidation type="list" allowBlank="1" showInputMessage="1" showErrorMessage="1" sqref="C142:C149 D142">
      <formula1>Commodity</formula1>
    </dataValidation>
    <dataValidation type="list" allowBlank="1" showInputMessage="1" showErrorMessage="1" sqref="C123:C133">
      <formula1>Contractual</formula1>
    </dataValidation>
    <dataValidation type="list" allowBlank="1" showInputMessage="1" showErrorMessage="1" sqref="C114:C119 C75:C86 C99:C110 C90:C95">
      <formula1>Travel</formula1>
    </dataValidation>
    <dataValidation showDropDown="1" showInputMessage="1" showErrorMessage="1" sqref="D13"/>
    <dataValidation type="list" allowBlank="1" showInputMessage="1" showErrorMessage="1" sqref="E13:J18">
      <formula1>SeniorPersonnel</formula1>
    </dataValidation>
    <dataValidation type="list" allowBlank="1" showInputMessage="1" showErrorMessage="1" sqref="I154:L154 J156:L156">
      <formula1>Activity</formula1>
    </dataValidation>
    <dataValidation type="list" allowBlank="1" showInputMessage="1" showErrorMessage="1" sqref="E161:J162">
      <formula1>Fabrication</formula1>
    </dataValidation>
    <dataValidation type="list" allowBlank="1" showInputMessage="1" showErrorMessage="1" sqref="E34:J39">
      <formula1>Student</formula1>
    </dataValidation>
    <dataValidation type="list" allowBlank="1" showInputMessage="1" showErrorMessage="1" sqref="E23:J30">
      <formula1>OtherPersonnel</formula1>
    </dataValidation>
  </dataValidations>
  <printOptions horizontalCentered="1"/>
  <pageMargins left="0.25" right="0.25" top="0.75" bottom="0.75" header="0.3" footer="0.3"/>
  <pageSetup scale="34" fitToHeight="2" orientation="landscape"/>
  <headerFooter alignWithMargins="0"/>
  <rowBreaks count="1" manualBreakCount="1">
    <brk id="204" max="16383" man="1"/>
  </rowBreaks>
  <ignoredErrors>
    <ignoredError sqref="L194:L195 N41:X41 N42:AI42 O44:X68 Z44:AI68 N70:AI72 C161:C162 N96:AI96 N121:AI121 N194:AI195 Z13:AI40 N31:X31 M34:W39 O13:X19 N32:W33 N40:W40 X32:X40 M23:X30 N87:O87 Y99:AH120 X87 L90:O95 L75:O86 W90:X95 Q75:X86 Q87:V95 W87:W89 AI114:AI120 AI99:AI111 AO135:AO138 AP135:AU139 P157 AI169:AI193 AI163:AI166 R157 N152:AI153 AJ157 P75:P95 N163:AH193 L99:M110 L114:M119 M13:M18 C13:C30 AR13:AR40 M161:AI162 AA156 M156 AM154:AM156 AH156 AF156 AD156 AB156 Z156 AI156 AG156 AE156 AC156 O154:X154 AJ152:AJ153 AM202 Q157 N202:X202 Y197:Y201 AB197:AB201 AA197:AA201 AD197:AD201 AC197:AC201 AF197:AF201 AE197:AE201 AH197:AH201 AG197:AG201 AI197:AI201 Z197:Z201 N197:X201 AM150:AM151 X158 Z158 AB158:AF158 AK159:AK201 Q159:Q160 N157 O159:O160 O157 W159:W160 X157:AI157 W157 U159:U160 V157 U157 S159:S160 T157 S157 AJ154 N150:AI151 T158 V158 M154 N158 AJ158 R158 P158 P159:P160 R159:R160 N159:N160 X159:AI160 V159:V160 T159:T160 AL154 AK158:AL158 AK152:AK153 AM157 AM152:AM153 AL152:AL153 N133:AI149 AK157:AL157 AL202 AK154:AK156 AL150:AL151 AL155:AL156 AH158 AK150:AK151 AL159:AL201 AL203 AM158:AM201 AM203 AK203 Z202 AB202 AD202 AF202 AH202 AI202 AK202 AK204 Y202:Y204 Z203:Z204 AA202:AA204 AB203:AB204 AC202:AC204 AD203:AD204 AE202:AE204 AF203:AF204 AG202:AG204 AH203:AH204 AJ202:AJ204 AI203:AI204" unlockedFormula="1"/>
  </ignoredErrors>
  <legacy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1" enableFormatConditionsCalculation="0">
    <tabColor indexed="26"/>
  </sheetPr>
  <dimension ref="A1:CL83"/>
  <sheetViews>
    <sheetView showGridLines="0" workbookViewId="0">
      <selection activeCell="T41" sqref="T41"/>
    </sheetView>
  </sheetViews>
  <sheetFormatPr defaultColWidth="12" defaultRowHeight="11.25"/>
  <cols>
    <col min="1" max="1" width="5.6640625" style="447" customWidth="1"/>
    <col min="2" max="2" width="2.6640625" style="447" customWidth="1"/>
    <col min="3" max="3" width="3.6640625" style="447" customWidth="1"/>
    <col min="4" max="4" width="2.6640625" style="447" customWidth="1"/>
    <col min="5" max="5" width="15.6640625" style="447" customWidth="1"/>
    <col min="6" max="6" width="11.6640625" style="447" customWidth="1"/>
    <col min="7" max="7" width="15.6640625" style="447" customWidth="1"/>
    <col min="8" max="8" width="14.6640625" style="447" customWidth="1"/>
    <col min="9" max="11" width="6.6640625" style="447" customWidth="1"/>
    <col min="12" max="12" width="11" style="447" customWidth="1"/>
    <col min="13" max="14" width="14.83203125" style="447" customWidth="1"/>
    <col min="15" max="15" width="1.6640625" style="447" customWidth="1"/>
    <col min="16" max="16" width="5.6640625" style="447" customWidth="1"/>
    <col min="17" max="17" width="2.6640625" style="447" customWidth="1"/>
    <col min="18" max="18" width="3.6640625" style="447" customWidth="1"/>
    <col min="19" max="19" width="2.6640625" style="447" customWidth="1"/>
    <col min="20" max="20" width="15.6640625" style="447" customWidth="1"/>
    <col min="21" max="21" width="11.6640625" style="447" customWidth="1"/>
    <col min="22" max="22" width="15.6640625" style="447" customWidth="1"/>
    <col min="23" max="23" width="14.6640625" style="447" customWidth="1"/>
    <col min="24" max="26" width="6.6640625" style="447" customWidth="1"/>
    <col min="27" max="27" width="11" style="447" customWidth="1"/>
    <col min="28" max="29" width="14.83203125" style="447" customWidth="1"/>
    <col min="30" max="30" width="1.6640625" style="447" customWidth="1"/>
    <col min="31" max="31" width="5.6640625" style="447" customWidth="1"/>
    <col min="32" max="32" width="2.6640625" style="447" customWidth="1"/>
    <col min="33" max="33" width="3.6640625" style="447" customWidth="1"/>
    <col min="34" max="34" width="2.6640625" style="447" customWidth="1"/>
    <col min="35" max="35" width="15.6640625" style="447" customWidth="1"/>
    <col min="36" max="36" width="11.6640625" style="447" customWidth="1"/>
    <col min="37" max="37" width="15.6640625" style="447" customWidth="1"/>
    <col min="38" max="38" width="14.6640625" style="447" customWidth="1"/>
    <col min="39" max="41" width="6.6640625" style="447" customWidth="1"/>
    <col min="42" max="42" width="11" style="447" customWidth="1"/>
    <col min="43" max="44" width="14.83203125" style="447" customWidth="1"/>
    <col min="45" max="45" width="1.6640625" style="447" customWidth="1"/>
    <col min="46" max="46" width="5.6640625" style="447" customWidth="1"/>
    <col min="47" max="47" width="2.6640625" style="447" customWidth="1"/>
    <col min="48" max="48" width="3.6640625" style="447" customWidth="1"/>
    <col min="49" max="49" width="2.6640625" style="447" customWidth="1"/>
    <col min="50" max="50" width="15.6640625" style="447" customWidth="1"/>
    <col min="51" max="51" width="11.6640625" style="447" customWidth="1"/>
    <col min="52" max="52" width="15.6640625" style="447" customWidth="1"/>
    <col min="53" max="53" width="14.6640625" style="447" customWidth="1"/>
    <col min="54" max="56" width="6.6640625" style="447" customWidth="1"/>
    <col min="57" max="57" width="11" style="447" customWidth="1"/>
    <col min="58" max="59" width="14.83203125" style="447" customWidth="1"/>
    <col min="60" max="60" width="1.6640625" style="447" customWidth="1"/>
    <col min="61" max="61" width="5.6640625" style="447" customWidth="1"/>
    <col min="62" max="62" width="2.6640625" style="447" customWidth="1"/>
    <col min="63" max="63" width="3.6640625" style="447" customWidth="1"/>
    <col min="64" max="64" width="2.6640625" style="447" customWidth="1"/>
    <col min="65" max="65" width="15.6640625" style="447" customWidth="1"/>
    <col min="66" max="66" width="11.6640625" style="447" customWidth="1"/>
    <col min="67" max="67" width="15.6640625" style="447" customWidth="1"/>
    <col min="68" max="68" width="14.6640625" style="447" customWidth="1"/>
    <col min="69" max="71" width="6.6640625" style="447" customWidth="1"/>
    <col min="72" max="72" width="11" style="447" customWidth="1"/>
    <col min="73" max="74" width="14.83203125" style="447" customWidth="1"/>
    <col min="75" max="75" width="1.6640625" style="447" customWidth="1"/>
    <col min="76" max="76" width="5.6640625" style="447" customWidth="1"/>
    <col min="77" max="77" width="2.6640625" style="447" customWidth="1"/>
    <col min="78" max="78" width="3.6640625" style="447" customWidth="1"/>
    <col min="79" max="79" width="2.6640625" style="447" customWidth="1"/>
    <col min="80" max="80" width="15.6640625" style="447" customWidth="1"/>
    <col min="81" max="81" width="11.6640625" style="447" customWidth="1"/>
    <col min="82" max="82" width="15.6640625" style="447" customWidth="1"/>
    <col min="83" max="83" width="14.6640625" style="447" customWidth="1"/>
    <col min="84" max="86" width="6.6640625" style="447" customWidth="1"/>
    <col min="87" max="87" width="11" style="447" customWidth="1"/>
    <col min="88" max="89" width="14.83203125" style="447" customWidth="1"/>
    <col min="90" max="90" width="1.6640625" style="447" customWidth="1"/>
    <col min="91" max="16384" width="12" style="447"/>
  </cols>
  <sheetData>
    <row r="1" spans="1:90">
      <c r="B1" s="448"/>
      <c r="C1" s="449"/>
      <c r="D1" s="448"/>
      <c r="E1" s="448"/>
      <c r="F1" s="448"/>
      <c r="G1" s="448"/>
      <c r="H1" s="448"/>
      <c r="I1" s="448"/>
      <c r="J1" s="448"/>
      <c r="K1" s="448"/>
      <c r="L1" s="448"/>
      <c r="M1" s="448"/>
      <c r="N1" s="448"/>
    </row>
    <row r="2" spans="1:90" ht="12.95" customHeight="1" thickBot="1">
      <c r="A2" s="450"/>
      <c r="B2" s="448"/>
      <c r="C2" s="448"/>
      <c r="D2" s="448"/>
      <c r="E2" s="448"/>
      <c r="F2" s="448"/>
      <c r="G2" s="451" t="s">
        <v>345</v>
      </c>
      <c r="H2" s="448"/>
      <c r="I2" s="448"/>
      <c r="J2" s="448"/>
      <c r="K2" s="448"/>
      <c r="L2" s="448"/>
      <c r="M2" s="451" t="s">
        <v>346</v>
      </c>
      <c r="N2" s="448"/>
      <c r="P2" s="450"/>
      <c r="V2" s="452" t="s">
        <v>345</v>
      </c>
      <c r="AB2" s="452" t="s">
        <v>347</v>
      </c>
      <c r="AE2" s="450"/>
      <c r="AK2" s="452" t="s">
        <v>345</v>
      </c>
      <c r="AQ2" s="452" t="s">
        <v>348</v>
      </c>
      <c r="AT2" s="450"/>
      <c r="AZ2" s="452" t="s">
        <v>345</v>
      </c>
      <c r="BF2" s="452" t="s">
        <v>349</v>
      </c>
      <c r="BI2" s="450"/>
      <c r="BO2" s="452" t="s">
        <v>345</v>
      </c>
      <c r="BU2" s="452" t="s">
        <v>350</v>
      </c>
      <c r="BX2" s="450"/>
      <c r="CD2" s="452" t="s">
        <v>345</v>
      </c>
      <c r="CJ2" s="452" t="s">
        <v>351</v>
      </c>
    </row>
    <row r="3" spans="1:90" ht="12.95" customHeight="1" thickBot="1">
      <c r="A3" s="450"/>
      <c r="B3" s="448"/>
      <c r="C3" s="448"/>
      <c r="D3" s="448"/>
      <c r="E3" s="448"/>
      <c r="F3" s="448"/>
      <c r="G3" s="451" t="s">
        <v>352</v>
      </c>
      <c r="H3" s="448"/>
      <c r="I3" s="448"/>
      <c r="J3" s="448"/>
      <c r="K3" s="453"/>
      <c r="L3" s="454" t="s">
        <v>156</v>
      </c>
      <c r="M3" s="455"/>
      <c r="N3" s="456"/>
      <c r="O3" s="457"/>
      <c r="P3" s="450"/>
      <c r="V3" s="452" t="s">
        <v>352</v>
      </c>
      <c r="Z3" s="458"/>
      <c r="AA3" s="459" t="s">
        <v>156</v>
      </c>
      <c r="AB3" s="460"/>
      <c r="AC3" s="461"/>
      <c r="AD3" s="457"/>
      <c r="AE3" s="450"/>
      <c r="AK3" s="452" t="s">
        <v>352</v>
      </c>
      <c r="AO3" s="458"/>
      <c r="AP3" s="459" t="s">
        <v>156</v>
      </c>
      <c r="AQ3" s="460"/>
      <c r="AR3" s="461"/>
      <c r="AS3" s="457"/>
      <c r="AT3" s="450"/>
      <c r="AZ3" s="452" t="s">
        <v>352</v>
      </c>
      <c r="BD3" s="458"/>
      <c r="BE3" s="459" t="s">
        <v>156</v>
      </c>
      <c r="BF3" s="460"/>
      <c r="BG3" s="461"/>
      <c r="BH3" s="457"/>
      <c r="BI3" s="450"/>
      <c r="BO3" s="452" t="s">
        <v>352</v>
      </c>
      <c r="BS3" s="458"/>
      <c r="BT3" s="459" t="s">
        <v>156</v>
      </c>
      <c r="BU3" s="460"/>
      <c r="BV3" s="461"/>
      <c r="BW3" s="457"/>
      <c r="BX3" s="450"/>
      <c r="CD3" s="452" t="s">
        <v>352</v>
      </c>
      <c r="CH3" s="458"/>
      <c r="CI3" s="459" t="s">
        <v>156</v>
      </c>
      <c r="CJ3" s="460"/>
      <c r="CK3" s="461"/>
      <c r="CL3" s="457"/>
    </row>
    <row r="4" spans="1:90" ht="12" customHeight="1">
      <c r="A4" s="462" t="s">
        <v>157</v>
      </c>
      <c r="B4" s="463"/>
      <c r="C4" s="463"/>
      <c r="D4" s="463"/>
      <c r="E4" s="463"/>
      <c r="F4" s="463"/>
      <c r="G4" s="463"/>
      <c r="H4" s="463"/>
      <c r="I4" s="463"/>
      <c r="J4" s="463"/>
      <c r="K4" s="464" t="s">
        <v>158</v>
      </c>
      <c r="L4" s="448"/>
      <c r="M4" s="465" t="s">
        <v>159</v>
      </c>
      <c r="N4" s="466"/>
      <c r="O4" s="457"/>
      <c r="P4" s="462" t="s">
        <v>157</v>
      </c>
      <c r="Q4" s="467"/>
      <c r="R4" s="467"/>
      <c r="S4" s="467"/>
      <c r="T4" s="467"/>
      <c r="U4" s="467"/>
      <c r="V4" s="467"/>
      <c r="W4" s="467"/>
      <c r="X4" s="467"/>
      <c r="Y4" s="467"/>
      <c r="Z4" s="468" t="s">
        <v>158</v>
      </c>
      <c r="AB4" s="469" t="s">
        <v>159</v>
      </c>
      <c r="AC4" s="470"/>
      <c r="AD4" s="457"/>
      <c r="AE4" s="462" t="s">
        <v>157</v>
      </c>
      <c r="AF4" s="467"/>
      <c r="AG4" s="467"/>
      <c r="AH4" s="467"/>
      <c r="AI4" s="467"/>
      <c r="AJ4" s="467"/>
      <c r="AK4" s="467"/>
      <c r="AL4" s="467"/>
      <c r="AM4" s="467"/>
      <c r="AN4" s="467"/>
      <c r="AO4" s="468" t="s">
        <v>158</v>
      </c>
      <c r="AQ4" s="469" t="s">
        <v>159</v>
      </c>
      <c r="AR4" s="470"/>
      <c r="AS4" s="457"/>
      <c r="AT4" s="462" t="s">
        <v>157</v>
      </c>
      <c r="AU4" s="467"/>
      <c r="AV4" s="467"/>
      <c r="AW4" s="467"/>
      <c r="AX4" s="467"/>
      <c r="AY4" s="467"/>
      <c r="AZ4" s="467"/>
      <c r="BA4" s="467"/>
      <c r="BB4" s="467"/>
      <c r="BC4" s="467"/>
      <c r="BD4" s="468" t="s">
        <v>158</v>
      </c>
      <c r="BF4" s="469" t="s">
        <v>159</v>
      </c>
      <c r="BG4" s="470"/>
      <c r="BH4" s="457"/>
      <c r="BI4" s="462" t="s">
        <v>157</v>
      </c>
      <c r="BJ4" s="467"/>
      <c r="BK4" s="467"/>
      <c r="BL4" s="467"/>
      <c r="BM4" s="467"/>
      <c r="BN4" s="467"/>
      <c r="BO4" s="467"/>
      <c r="BP4" s="467"/>
      <c r="BQ4" s="467"/>
      <c r="BR4" s="467"/>
      <c r="BS4" s="468" t="s">
        <v>158</v>
      </c>
      <c r="BU4" s="469" t="s">
        <v>159</v>
      </c>
      <c r="BV4" s="470"/>
      <c r="BW4" s="457"/>
      <c r="BX4" s="462" t="s">
        <v>157</v>
      </c>
      <c r="BY4" s="467"/>
      <c r="BZ4" s="467"/>
      <c r="CA4" s="467"/>
      <c r="CB4" s="467"/>
      <c r="CC4" s="467"/>
      <c r="CD4" s="467"/>
      <c r="CE4" s="467"/>
      <c r="CF4" s="467"/>
      <c r="CG4" s="467"/>
      <c r="CH4" s="468" t="s">
        <v>158</v>
      </c>
      <c r="CJ4" s="469" t="s">
        <v>159</v>
      </c>
      <c r="CK4" s="470"/>
      <c r="CL4" s="457"/>
    </row>
    <row r="5" spans="1:90" ht="12" customHeight="1">
      <c r="A5" s="468"/>
      <c r="B5" s="448"/>
      <c r="C5" s="448"/>
      <c r="D5" s="448"/>
      <c r="E5" s="451" t="s">
        <v>160</v>
      </c>
      <c r="F5" s="448"/>
      <c r="G5" s="448"/>
      <c r="H5" s="448"/>
      <c r="I5" s="448"/>
      <c r="J5" s="448"/>
      <c r="K5" s="471"/>
      <c r="L5" s="472"/>
      <c r="M5" s="473" t="s">
        <v>161</v>
      </c>
      <c r="N5" s="474" t="s">
        <v>162</v>
      </c>
      <c r="O5" s="457"/>
      <c r="P5" s="468"/>
      <c r="T5" s="452" t="s">
        <v>160</v>
      </c>
      <c r="Z5" s="475"/>
      <c r="AA5" s="476"/>
      <c r="AB5" s="477" t="s">
        <v>161</v>
      </c>
      <c r="AC5" s="478" t="s">
        <v>162</v>
      </c>
      <c r="AD5" s="457"/>
      <c r="AE5" s="468"/>
      <c r="AI5" s="452" t="s">
        <v>160</v>
      </c>
      <c r="AO5" s="475"/>
      <c r="AP5" s="476"/>
      <c r="AQ5" s="477" t="s">
        <v>161</v>
      </c>
      <c r="AR5" s="478" t="s">
        <v>162</v>
      </c>
      <c r="AS5" s="457"/>
      <c r="AT5" s="468"/>
      <c r="AX5" s="452" t="s">
        <v>160</v>
      </c>
      <c r="BD5" s="475"/>
      <c r="BE5" s="476"/>
      <c r="BF5" s="477" t="s">
        <v>161</v>
      </c>
      <c r="BG5" s="478" t="s">
        <v>162</v>
      </c>
      <c r="BH5" s="457"/>
      <c r="BI5" s="468"/>
      <c r="BM5" s="452" t="s">
        <v>160</v>
      </c>
      <c r="BS5" s="475"/>
      <c r="BT5" s="476"/>
      <c r="BU5" s="477" t="s">
        <v>161</v>
      </c>
      <c r="BV5" s="478" t="s">
        <v>162</v>
      </c>
      <c r="BW5" s="457"/>
      <c r="BX5" s="468"/>
      <c r="CB5" s="452" t="s">
        <v>160</v>
      </c>
      <c r="CH5" s="475"/>
      <c r="CI5" s="476"/>
      <c r="CJ5" s="477" t="s">
        <v>161</v>
      </c>
      <c r="CK5" s="478" t="s">
        <v>162</v>
      </c>
      <c r="CL5" s="457"/>
    </row>
    <row r="6" spans="1:90" ht="12" customHeight="1">
      <c r="A6" s="479" t="s">
        <v>163</v>
      </c>
      <c r="B6" s="480"/>
      <c r="C6" s="480"/>
      <c r="D6" s="480"/>
      <c r="E6" s="480"/>
      <c r="F6" s="480"/>
      <c r="G6" s="480"/>
      <c r="H6" s="480"/>
      <c r="I6" s="480"/>
      <c r="J6" s="480"/>
      <c r="K6" s="481" t="s">
        <v>721</v>
      </c>
      <c r="L6" s="448"/>
      <c r="M6" s="482"/>
      <c r="N6" s="483" t="s">
        <v>722</v>
      </c>
      <c r="O6" s="457"/>
      <c r="P6" s="479" t="s">
        <v>163</v>
      </c>
      <c r="Q6" s="484"/>
      <c r="R6" s="484"/>
      <c r="S6" s="484"/>
      <c r="T6" s="485"/>
      <c r="U6" s="484"/>
      <c r="V6" s="484"/>
      <c r="W6" s="484"/>
      <c r="X6" s="484"/>
      <c r="Y6" s="484"/>
      <c r="Z6" s="486" t="s">
        <v>721</v>
      </c>
      <c r="AB6" s="487"/>
      <c r="AC6" s="488" t="s">
        <v>722</v>
      </c>
      <c r="AD6" s="457"/>
      <c r="AE6" s="479" t="s">
        <v>163</v>
      </c>
      <c r="AF6" s="484"/>
      <c r="AG6" s="484"/>
      <c r="AH6" s="484"/>
      <c r="AI6" s="485"/>
      <c r="AJ6" s="484"/>
      <c r="AK6" s="484"/>
      <c r="AL6" s="484"/>
      <c r="AM6" s="484"/>
      <c r="AN6" s="484"/>
      <c r="AO6" s="486" t="s">
        <v>721</v>
      </c>
      <c r="AQ6" s="487"/>
      <c r="AR6" s="488" t="s">
        <v>722</v>
      </c>
      <c r="AS6" s="457"/>
      <c r="AT6" s="479" t="s">
        <v>163</v>
      </c>
      <c r="AU6" s="484"/>
      <c r="AV6" s="484"/>
      <c r="AW6" s="484"/>
      <c r="AX6" s="485"/>
      <c r="AY6" s="484"/>
      <c r="AZ6" s="484"/>
      <c r="BA6" s="484"/>
      <c r="BB6" s="484"/>
      <c r="BC6" s="484"/>
      <c r="BD6" s="486" t="s">
        <v>721</v>
      </c>
      <c r="BF6" s="487"/>
      <c r="BG6" s="488" t="s">
        <v>722</v>
      </c>
      <c r="BH6" s="457"/>
      <c r="BI6" s="479" t="s">
        <v>163</v>
      </c>
      <c r="BJ6" s="484"/>
      <c r="BK6" s="484"/>
      <c r="BL6" s="484"/>
      <c r="BM6" s="485"/>
      <c r="BN6" s="484"/>
      <c r="BO6" s="484"/>
      <c r="BP6" s="484"/>
      <c r="BQ6" s="484"/>
      <c r="BR6" s="484"/>
      <c r="BS6" s="486" t="s">
        <v>721</v>
      </c>
      <c r="BU6" s="487"/>
      <c r="BV6" s="488" t="s">
        <v>722</v>
      </c>
      <c r="BW6" s="457"/>
      <c r="BX6" s="479" t="s">
        <v>163</v>
      </c>
      <c r="BY6" s="484"/>
      <c r="BZ6" s="484"/>
      <c r="CA6" s="484"/>
      <c r="CB6" s="485"/>
      <c r="CC6" s="484"/>
      <c r="CD6" s="484"/>
      <c r="CE6" s="484"/>
      <c r="CF6" s="484"/>
      <c r="CG6" s="484"/>
      <c r="CH6" s="486" t="s">
        <v>721</v>
      </c>
      <c r="CJ6" s="487"/>
      <c r="CK6" s="488" t="s">
        <v>722</v>
      </c>
      <c r="CL6" s="457"/>
    </row>
    <row r="7" spans="1:90" ht="12" customHeight="1" thickBot="1">
      <c r="A7" s="1190"/>
      <c r="B7" s="1191"/>
      <c r="C7" s="1191"/>
      <c r="D7" s="1191"/>
      <c r="E7" s="1191"/>
      <c r="F7" s="1191"/>
      <c r="G7" s="1191"/>
      <c r="H7" s="1191"/>
      <c r="I7" s="1191"/>
      <c r="J7" s="1192"/>
      <c r="K7" s="489"/>
      <c r="L7" s="490"/>
      <c r="M7" s="491"/>
      <c r="N7" s="492"/>
      <c r="O7" s="457"/>
      <c r="P7" s="1190">
        <f>A7</f>
        <v>0</v>
      </c>
      <c r="Q7" s="1191"/>
      <c r="R7" s="1191"/>
      <c r="S7" s="1191"/>
      <c r="T7" s="1191"/>
      <c r="U7" s="1191"/>
      <c r="V7" s="1191"/>
      <c r="W7" s="1191"/>
      <c r="X7" s="1191"/>
      <c r="Y7" s="1192"/>
      <c r="Z7" s="493"/>
      <c r="AA7" s="494"/>
      <c r="AB7" s="495"/>
      <c r="AC7" s="496"/>
      <c r="AD7" s="457"/>
      <c r="AE7" s="1190">
        <f>A7</f>
        <v>0</v>
      </c>
      <c r="AF7" s="1191"/>
      <c r="AG7" s="1191"/>
      <c r="AH7" s="1191"/>
      <c r="AI7" s="1191"/>
      <c r="AJ7" s="1191"/>
      <c r="AK7" s="1191"/>
      <c r="AL7" s="1191"/>
      <c r="AM7" s="1191"/>
      <c r="AN7" s="1192"/>
      <c r="AO7" s="493"/>
      <c r="AP7" s="494"/>
      <c r="AQ7" s="495"/>
      <c r="AR7" s="496"/>
      <c r="AS7" s="457"/>
      <c r="AT7" s="1190">
        <f>A7</f>
        <v>0</v>
      </c>
      <c r="AU7" s="1191"/>
      <c r="AV7" s="1191"/>
      <c r="AW7" s="1191"/>
      <c r="AX7" s="1191"/>
      <c r="AY7" s="1191"/>
      <c r="AZ7" s="1191"/>
      <c r="BA7" s="1191"/>
      <c r="BB7" s="1191"/>
      <c r="BC7" s="1192"/>
      <c r="BD7" s="493"/>
      <c r="BE7" s="494"/>
      <c r="BF7" s="495"/>
      <c r="BG7" s="496"/>
      <c r="BH7" s="457"/>
      <c r="BI7" s="1190">
        <f>A7</f>
        <v>0</v>
      </c>
      <c r="BJ7" s="1191"/>
      <c r="BK7" s="1191"/>
      <c r="BL7" s="1191"/>
      <c r="BM7" s="1191"/>
      <c r="BN7" s="1191"/>
      <c r="BO7" s="1191"/>
      <c r="BP7" s="1191"/>
      <c r="BQ7" s="1191"/>
      <c r="BR7" s="1192"/>
      <c r="BS7" s="493"/>
      <c r="BT7" s="494"/>
      <c r="BU7" s="495"/>
      <c r="BV7" s="496"/>
      <c r="BW7" s="457"/>
      <c r="BX7" s="1190">
        <f>A7</f>
        <v>0</v>
      </c>
      <c r="BY7" s="1191"/>
      <c r="BZ7" s="1191"/>
      <c r="CA7" s="1191"/>
      <c r="CB7" s="1191"/>
      <c r="CC7" s="1191"/>
      <c r="CD7" s="1191"/>
      <c r="CE7" s="1191"/>
      <c r="CF7" s="1191"/>
      <c r="CG7" s="1192"/>
      <c r="CH7" s="493"/>
      <c r="CI7" s="494"/>
      <c r="CJ7" s="495"/>
      <c r="CK7" s="496"/>
      <c r="CL7" s="457"/>
    </row>
    <row r="8" spans="1:90" ht="12" customHeight="1">
      <c r="A8" s="497" t="s">
        <v>723</v>
      </c>
      <c r="B8" s="480"/>
      <c r="C8" s="480"/>
      <c r="D8" s="480"/>
      <c r="E8" s="480"/>
      <c r="F8" s="480"/>
      <c r="G8" s="480"/>
      <c r="H8" s="480"/>
      <c r="I8" s="448"/>
      <c r="J8" s="482" t="s">
        <v>724</v>
      </c>
      <c r="K8" s="480"/>
      <c r="L8" s="498"/>
      <c r="M8" s="499" t="s">
        <v>725</v>
      </c>
      <c r="N8" s="500"/>
      <c r="O8" s="457"/>
      <c r="P8" s="479" t="s">
        <v>723</v>
      </c>
      <c r="Q8" s="484"/>
      <c r="R8" s="484"/>
      <c r="S8" s="484"/>
      <c r="T8" s="485"/>
      <c r="U8" s="484"/>
      <c r="V8" s="484"/>
      <c r="W8" s="484"/>
      <c r="Y8" s="482" t="s">
        <v>724</v>
      </c>
      <c r="Z8" s="480"/>
      <c r="AA8" s="498"/>
      <c r="AB8" s="501" t="s">
        <v>134</v>
      </c>
      <c r="AC8" s="502"/>
      <c r="AD8" s="457"/>
      <c r="AE8" s="479" t="s">
        <v>723</v>
      </c>
      <c r="AF8" s="484"/>
      <c r="AG8" s="484"/>
      <c r="AH8" s="484"/>
      <c r="AI8" s="485"/>
      <c r="AJ8" s="484"/>
      <c r="AK8" s="484"/>
      <c r="AL8" s="484"/>
      <c r="AN8" s="487" t="s">
        <v>724</v>
      </c>
      <c r="AO8" s="484"/>
      <c r="AP8" s="503"/>
      <c r="AQ8" s="504" t="s">
        <v>698</v>
      </c>
      <c r="AR8" s="505"/>
      <c r="AS8" s="457"/>
      <c r="AT8" s="479" t="s">
        <v>723</v>
      </c>
      <c r="AU8" s="484"/>
      <c r="AV8" s="484"/>
      <c r="AW8" s="484"/>
      <c r="AX8" s="485"/>
      <c r="AY8" s="484"/>
      <c r="AZ8" s="484"/>
      <c r="BA8" s="484"/>
      <c r="BC8" s="487" t="s">
        <v>724</v>
      </c>
      <c r="BD8" s="484"/>
      <c r="BE8" s="503"/>
      <c r="BF8" s="504" t="s">
        <v>698</v>
      </c>
      <c r="BG8" s="505"/>
      <c r="BH8" s="457"/>
      <c r="BI8" s="479" t="s">
        <v>723</v>
      </c>
      <c r="BJ8" s="484"/>
      <c r="BK8" s="484"/>
      <c r="BL8" s="484"/>
      <c r="BM8" s="485"/>
      <c r="BN8" s="484"/>
      <c r="BO8" s="484"/>
      <c r="BP8" s="484"/>
      <c r="BR8" s="487" t="s">
        <v>724</v>
      </c>
      <c r="BS8" s="484"/>
      <c r="BT8" s="503"/>
      <c r="BU8" s="504" t="s">
        <v>698</v>
      </c>
      <c r="BV8" s="505"/>
      <c r="BW8" s="457"/>
      <c r="BX8" s="479" t="s">
        <v>723</v>
      </c>
      <c r="BY8" s="484"/>
      <c r="BZ8" s="484"/>
      <c r="CA8" s="484"/>
      <c r="CB8" s="485"/>
      <c r="CC8" s="484"/>
      <c r="CD8" s="484"/>
      <c r="CE8" s="484"/>
      <c r="CG8" s="487" t="s">
        <v>724</v>
      </c>
      <c r="CH8" s="484"/>
      <c r="CI8" s="503"/>
      <c r="CJ8" s="506" t="s">
        <v>725</v>
      </c>
      <c r="CK8" s="507"/>
      <c r="CL8" s="457"/>
    </row>
    <row r="9" spans="1:90" ht="12" customHeight="1">
      <c r="A9" s="468" t="s">
        <v>699</v>
      </c>
      <c r="B9" s="448"/>
      <c r="C9" s="448"/>
      <c r="D9" s="448"/>
      <c r="E9" s="448"/>
      <c r="F9" s="448"/>
      <c r="G9" s="448"/>
      <c r="H9" s="448"/>
      <c r="I9" s="448"/>
      <c r="J9" s="508" t="s">
        <v>700</v>
      </c>
      <c r="K9" s="448"/>
      <c r="L9" s="472"/>
      <c r="M9" s="509" t="s">
        <v>701</v>
      </c>
      <c r="N9" s="510"/>
      <c r="O9" s="457"/>
      <c r="P9" s="468" t="s">
        <v>699</v>
      </c>
      <c r="T9" s="452"/>
      <c r="Y9" s="508" t="s">
        <v>700</v>
      </c>
      <c r="Z9" s="448"/>
      <c r="AA9" s="472"/>
      <c r="AB9" s="511" t="s">
        <v>701</v>
      </c>
      <c r="AC9" s="512"/>
      <c r="AD9" s="457"/>
      <c r="AE9" s="468" t="s">
        <v>699</v>
      </c>
      <c r="AI9" s="452"/>
      <c r="AN9" s="457" t="s">
        <v>700</v>
      </c>
      <c r="AP9" s="476"/>
      <c r="AQ9" s="513" t="s">
        <v>701</v>
      </c>
      <c r="AR9" s="514"/>
      <c r="AS9" s="457"/>
      <c r="AT9" s="468" t="s">
        <v>699</v>
      </c>
      <c r="AX9" s="452"/>
      <c r="BC9" s="457" t="s">
        <v>700</v>
      </c>
      <c r="BE9" s="476"/>
      <c r="BF9" s="513" t="s">
        <v>701</v>
      </c>
      <c r="BG9" s="514"/>
      <c r="BH9" s="457"/>
      <c r="BI9" s="468" t="s">
        <v>699</v>
      </c>
      <c r="BM9" s="452"/>
      <c r="BR9" s="457" t="s">
        <v>700</v>
      </c>
      <c r="BT9" s="476"/>
      <c r="BU9" s="513" t="s">
        <v>701</v>
      </c>
      <c r="BV9" s="514"/>
      <c r="BW9" s="457"/>
      <c r="BX9" s="468" t="s">
        <v>699</v>
      </c>
      <c r="CB9" s="452"/>
      <c r="CG9" s="457" t="s">
        <v>700</v>
      </c>
      <c r="CI9" s="476"/>
      <c r="CJ9" s="515" t="s">
        <v>701</v>
      </c>
      <c r="CK9" s="516"/>
      <c r="CL9" s="457"/>
    </row>
    <row r="10" spans="1:90" ht="12" customHeight="1">
      <c r="A10" s="468"/>
      <c r="B10" s="448"/>
      <c r="C10" s="448"/>
      <c r="D10" s="448"/>
      <c r="E10" s="451"/>
      <c r="F10" s="448"/>
      <c r="G10" s="448"/>
      <c r="H10" s="448"/>
      <c r="I10" s="472"/>
      <c r="J10" s="473" t="s">
        <v>702</v>
      </c>
      <c r="K10" s="473" t="s">
        <v>703</v>
      </c>
      <c r="L10" s="473" t="s">
        <v>704</v>
      </c>
      <c r="M10" s="517" t="s">
        <v>705</v>
      </c>
      <c r="N10" s="518" t="s">
        <v>518</v>
      </c>
      <c r="O10" s="457"/>
      <c r="P10" s="468"/>
      <c r="T10" s="452"/>
      <c r="X10" s="476"/>
      <c r="Y10" s="473" t="s">
        <v>702</v>
      </c>
      <c r="Z10" s="473" t="s">
        <v>703</v>
      </c>
      <c r="AA10" s="473" t="s">
        <v>704</v>
      </c>
      <c r="AB10" s="511" t="s">
        <v>706</v>
      </c>
      <c r="AC10" s="518" t="s">
        <v>518</v>
      </c>
      <c r="AD10" s="457"/>
      <c r="AE10" s="468"/>
      <c r="AI10" s="452"/>
      <c r="AM10" s="476"/>
      <c r="AN10" s="477" t="s">
        <v>702</v>
      </c>
      <c r="AO10" s="477" t="s">
        <v>703</v>
      </c>
      <c r="AP10" s="477" t="s">
        <v>704</v>
      </c>
      <c r="AQ10" s="513" t="s">
        <v>706</v>
      </c>
      <c r="AR10" s="519" t="s">
        <v>518</v>
      </c>
      <c r="AS10" s="457"/>
      <c r="AT10" s="468"/>
      <c r="AX10" s="452"/>
      <c r="BB10" s="476"/>
      <c r="BC10" s="477" t="s">
        <v>702</v>
      </c>
      <c r="BD10" s="477" t="s">
        <v>703</v>
      </c>
      <c r="BE10" s="477" t="s">
        <v>704</v>
      </c>
      <c r="BF10" s="513" t="s">
        <v>706</v>
      </c>
      <c r="BG10" s="519" t="s">
        <v>518</v>
      </c>
      <c r="BH10" s="457"/>
      <c r="BI10" s="468"/>
      <c r="BM10" s="452"/>
      <c r="BQ10" s="476"/>
      <c r="BR10" s="477" t="s">
        <v>702</v>
      </c>
      <c r="BS10" s="477" t="s">
        <v>703</v>
      </c>
      <c r="BT10" s="477" t="s">
        <v>704</v>
      </c>
      <c r="BU10" s="513" t="s">
        <v>706</v>
      </c>
      <c r="BV10" s="519" t="s">
        <v>518</v>
      </c>
      <c r="BW10" s="457"/>
      <c r="BX10" s="468"/>
      <c r="CB10" s="452"/>
      <c r="CF10" s="476"/>
      <c r="CG10" s="477" t="s">
        <v>702</v>
      </c>
      <c r="CH10" s="477" t="s">
        <v>703</v>
      </c>
      <c r="CI10" s="477" t="s">
        <v>704</v>
      </c>
      <c r="CJ10" s="515" t="s">
        <v>705</v>
      </c>
      <c r="CK10" s="519" t="s">
        <v>518</v>
      </c>
      <c r="CL10" s="457"/>
    </row>
    <row r="11" spans="1:90" ht="12" customHeight="1">
      <c r="A11" s="497" t="s">
        <v>707</v>
      </c>
      <c r="B11" s="480"/>
      <c r="C11" s="480"/>
      <c r="D11" s="480"/>
      <c r="E11" s="520"/>
      <c r="F11" s="480"/>
      <c r="G11" s="480"/>
      <c r="H11" s="480"/>
      <c r="I11" s="521"/>
      <c r="J11" s="890">
        <v>0</v>
      </c>
      <c r="K11" s="890">
        <v>0</v>
      </c>
      <c r="L11" s="890">
        <v>0</v>
      </c>
      <c r="M11" s="522">
        <f>MTDC!O12</f>
        <v>0</v>
      </c>
      <c r="N11" s="523"/>
      <c r="O11" s="457"/>
      <c r="P11" s="497" t="s">
        <v>707</v>
      </c>
      <c r="Q11" s="484"/>
      <c r="R11" s="484"/>
      <c r="S11" s="484"/>
      <c r="T11" s="485"/>
      <c r="U11" s="484"/>
      <c r="V11" s="484"/>
      <c r="W11" s="484"/>
      <c r="X11" s="524"/>
      <c r="Y11" s="894">
        <v>0</v>
      </c>
      <c r="Z11" s="894">
        <v>0</v>
      </c>
      <c r="AA11" s="895">
        <v>0</v>
      </c>
      <c r="AB11" s="522">
        <f>MTDC!Q12</f>
        <v>0</v>
      </c>
      <c r="AC11" s="525"/>
      <c r="AD11" s="457"/>
      <c r="AE11" s="497" t="s">
        <v>707</v>
      </c>
      <c r="AF11" s="484"/>
      <c r="AG11" s="484"/>
      <c r="AH11" s="484"/>
      <c r="AI11" s="485"/>
      <c r="AJ11" s="484"/>
      <c r="AK11" s="484"/>
      <c r="AL11" s="484"/>
      <c r="AM11" s="524"/>
      <c r="AN11" s="894">
        <v>0</v>
      </c>
      <c r="AO11" s="894">
        <v>0</v>
      </c>
      <c r="AP11" s="895">
        <v>0</v>
      </c>
      <c r="AQ11" s="522">
        <f>MTDC!S12</f>
        <v>0</v>
      </c>
      <c r="AR11" s="526"/>
      <c r="AS11" s="457"/>
      <c r="AT11" s="497" t="s">
        <v>707</v>
      </c>
      <c r="AU11" s="484"/>
      <c r="AV11" s="484"/>
      <c r="AW11" s="484"/>
      <c r="AX11" s="485"/>
      <c r="AY11" s="484"/>
      <c r="AZ11" s="484"/>
      <c r="BA11" s="484"/>
      <c r="BB11" s="524"/>
      <c r="BC11" s="894">
        <v>0</v>
      </c>
      <c r="BD11" s="894">
        <v>0</v>
      </c>
      <c r="BE11" s="895">
        <v>0</v>
      </c>
      <c r="BF11" s="522">
        <f>MTDC!U12</f>
        <v>0</v>
      </c>
      <c r="BG11" s="526"/>
      <c r="BH11" s="457"/>
      <c r="BI11" s="497" t="s">
        <v>707</v>
      </c>
      <c r="BJ11" s="484"/>
      <c r="BK11" s="484"/>
      <c r="BL11" s="484"/>
      <c r="BM11" s="527"/>
      <c r="BN11" s="484"/>
      <c r="BO11" s="484"/>
      <c r="BP11" s="484"/>
      <c r="BQ11" s="524"/>
      <c r="BR11" s="894">
        <v>0</v>
      </c>
      <c r="BS11" s="894">
        <v>0</v>
      </c>
      <c r="BT11" s="895">
        <v>0</v>
      </c>
      <c r="BU11" s="522">
        <f>MTDC!W12</f>
        <v>0</v>
      </c>
      <c r="BV11" s="526"/>
      <c r="BW11" s="457"/>
      <c r="BX11" s="497" t="s">
        <v>707</v>
      </c>
      <c r="BY11" s="484"/>
      <c r="BZ11" s="484"/>
      <c r="CA11" s="484"/>
      <c r="CB11" s="485"/>
      <c r="CC11" s="484"/>
      <c r="CD11" s="484"/>
      <c r="CE11" s="484"/>
      <c r="CF11" s="524"/>
      <c r="CG11" s="896">
        <f t="shared" ref="CG11:CJ16" si="0">AN11+Y11+J11+BC11+BR11</f>
        <v>0</v>
      </c>
      <c r="CH11" s="896">
        <f t="shared" si="0"/>
        <v>0</v>
      </c>
      <c r="CI11" s="896">
        <f t="shared" si="0"/>
        <v>0</v>
      </c>
      <c r="CJ11" s="528">
        <f t="shared" si="0"/>
        <v>0</v>
      </c>
      <c r="CK11" s="526"/>
      <c r="CL11" s="457"/>
    </row>
    <row r="12" spans="1:90" ht="12" customHeight="1">
      <c r="A12" s="497" t="s">
        <v>708</v>
      </c>
      <c r="B12" s="480"/>
      <c r="C12" s="480"/>
      <c r="D12" s="480"/>
      <c r="E12" s="529"/>
      <c r="F12" s="480"/>
      <c r="G12" s="480"/>
      <c r="H12" s="480"/>
      <c r="I12" s="521"/>
      <c r="J12" s="891">
        <v>0</v>
      </c>
      <c r="K12" s="891">
        <v>0</v>
      </c>
      <c r="L12" s="891">
        <v>0</v>
      </c>
      <c r="M12" s="522">
        <f>MTDC!O13</f>
        <v>0</v>
      </c>
      <c r="N12" s="525"/>
      <c r="O12" s="457"/>
      <c r="P12" s="497" t="s">
        <v>708</v>
      </c>
      <c r="Q12" s="484"/>
      <c r="R12" s="484"/>
      <c r="S12" s="484"/>
      <c r="T12" s="530"/>
      <c r="U12" s="484"/>
      <c r="V12" s="484"/>
      <c r="W12" s="484"/>
      <c r="X12" s="524"/>
      <c r="Y12" s="894">
        <v>0</v>
      </c>
      <c r="Z12" s="894">
        <v>0</v>
      </c>
      <c r="AA12" s="895">
        <v>0</v>
      </c>
      <c r="AB12" s="522">
        <f>MTDC!Q13</f>
        <v>0</v>
      </c>
      <c r="AC12" s="525"/>
      <c r="AD12" s="457"/>
      <c r="AE12" s="497" t="s">
        <v>708</v>
      </c>
      <c r="AF12" s="484"/>
      <c r="AG12" s="484"/>
      <c r="AH12" s="484"/>
      <c r="AI12" s="530"/>
      <c r="AJ12" s="484"/>
      <c r="AK12" s="484"/>
      <c r="AL12" s="484"/>
      <c r="AM12" s="524"/>
      <c r="AN12" s="894">
        <v>0</v>
      </c>
      <c r="AO12" s="894">
        <v>0</v>
      </c>
      <c r="AP12" s="895">
        <v>0</v>
      </c>
      <c r="AQ12" s="522">
        <f>MTDC!S13</f>
        <v>0</v>
      </c>
      <c r="AR12" s="526"/>
      <c r="AS12" s="457"/>
      <c r="AT12" s="497" t="s">
        <v>708</v>
      </c>
      <c r="AU12" s="484"/>
      <c r="AV12" s="484"/>
      <c r="AW12" s="484"/>
      <c r="AX12" s="530"/>
      <c r="AY12" s="484"/>
      <c r="AZ12" s="484"/>
      <c r="BA12" s="484"/>
      <c r="BB12" s="524"/>
      <c r="BC12" s="894">
        <v>0</v>
      </c>
      <c r="BD12" s="894">
        <v>0</v>
      </c>
      <c r="BE12" s="895">
        <v>0</v>
      </c>
      <c r="BF12" s="522">
        <f>MTDC!U13</f>
        <v>0</v>
      </c>
      <c r="BG12" s="526"/>
      <c r="BH12" s="457"/>
      <c r="BI12" s="497" t="s">
        <v>708</v>
      </c>
      <c r="BJ12" s="484"/>
      <c r="BK12" s="484"/>
      <c r="BL12" s="484"/>
      <c r="BM12" s="530"/>
      <c r="BN12" s="484"/>
      <c r="BO12" s="484"/>
      <c r="BP12" s="484"/>
      <c r="BQ12" s="524"/>
      <c r="BR12" s="894">
        <v>0</v>
      </c>
      <c r="BS12" s="894">
        <v>0</v>
      </c>
      <c r="BT12" s="895">
        <v>0</v>
      </c>
      <c r="BU12" s="522">
        <f>MTDC!W13</f>
        <v>0</v>
      </c>
      <c r="BV12" s="526"/>
      <c r="BW12" s="457"/>
      <c r="BX12" s="497" t="s">
        <v>708</v>
      </c>
      <c r="BY12" s="484"/>
      <c r="BZ12" s="484"/>
      <c r="CA12" s="484"/>
      <c r="CB12" s="485"/>
      <c r="CC12" s="484"/>
      <c r="CD12" s="484"/>
      <c r="CE12" s="484"/>
      <c r="CF12" s="524"/>
      <c r="CG12" s="896">
        <f t="shared" si="0"/>
        <v>0</v>
      </c>
      <c r="CH12" s="896">
        <f t="shared" si="0"/>
        <v>0</v>
      </c>
      <c r="CI12" s="896">
        <f t="shared" si="0"/>
        <v>0</v>
      </c>
      <c r="CJ12" s="528">
        <f t="shared" si="0"/>
        <v>0</v>
      </c>
      <c r="CK12" s="526"/>
      <c r="CL12" s="457"/>
    </row>
    <row r="13" spans="1:90" ht="12" customHeight="1">
      <c r="A13" s="497" t="s">
        <v>709</v>
      </c>
      <c r="B13" s="480"/>
      <c r="C13" s="480"/>
      <c r="D13" s="480"/>
      <c r="E13" s="529"/>
      <c r="F13" s="480"/>
      <c r="G13" s="480"/>
      <c r="H13" s="480"/>
      <c r="I13" s="521"/>
      <c r="J13" s="891">
        <v>0</v>
      </c>
      <c r="K13" s="891">
        <v>0</v>
      </c>
      <c r="L13" s="891">
        <v>0</v>
      </c>
      <c r="M13" s="522">
        <f>MTDC!O14</f>
        <v>0</v>
      </c>
      <c r="N13" s="525"/>
      <c r="O13" s="457"/>
      <c r="P13" s="497" t="s">
        <v>709</v>
      </c>
      <c r="Q13" s="484"/>
      <c r="R13" s="484"/>
      <c r="S13" s="484"/>
      <c r="T13" s="530"/>
      <c r="U13" s="484"/>
      <c r="V13" s="484"/>
      <c r="W13" s="484"/>
      <c r="X13" s="524"/>
      <c r="Y13" s="894">
        <v>0</v>
      </c>
      <c r="Z13" s="894">
        <v>0</v>
      </c>
      <c r="AA13" s="895">
        <v>0</v>
      </c>
      <c r="AB13" s="522">
        <f>MTDC!Q14</f>
        <v>0</v>
      </c>
      <c r="AC13" s="525"/>
      <c r="AD13" s="457"/>
      <c r="AE13" s="497" t="s">
        <v>709</v>
      </c>
      <c r="AF13" s="484"/>
      <c r="AG13" s="484"/>
      <c r="AH13" s="484"/>
      <c r="AI13" s="530"/>
      <c r="AJ13" s="484"/>
      <c r="AK13" s="484"/>
      <c r="AL13" s="484"/>
      <c r="AM13" s="524"/>
      <c r="AN13" s="894">
        <v>0</v>
      </c>
      <c r="AO13" s="894">
        <v>0</v>
      </c>
      <c r="AP13" s="895">
        <v>0</v>
      </c>
      <c r="AQ13" s="522">
        <f>MTDC!S14</f>
        <v>0</v>
      </c>
      <c r="AR13" s="526"/>
      <c r="AS13" s="457"/>
      <c r="AT13" s="497" t="s">
        <v>709</v>
      </c>
      <c r="AU13" s="484"/>
      <c r="AV13" s="484"/>
      <c r="AW13" s="484"/>
      <c r="AX13" s="530"/>
      <c r="AY13" s="484"/>
      <c r="AZ13" s="484"/>
      <c r="BA13" s="484"/>
      <c r="BB13" s="524"/>
      <c r="BC13" s="894">
        <v>0</v>
      </c>
      <c r="BD13" s="894">
        <v>0</v>
      </c>
      <c r="BE13" s="895">
        <v>0</v>
      </c>
      <c r="BF13" s="522">
        <f>MTDC!U14</f>
        <v>0</v>
      </c>
      <c r="BG13" s="526"/>
      <c r="BH13" s="457"/>
      <c r="BI13" s="497" t="s">
        <v>709</v>
      </c>
      <c r="BJ13" s="484"/>
      <c r="BK13" s="484"/>
      <c r="BL13" s="484"/>
      <c r="BM13" s="530"/>
      <c r="BN13" s="484"/>
      <c r="BO13" s="484"/>
      <c r="BP13" s="484"/>
      <c r="BQ13" s="524"/>
      <c r="BR13" s="894">
        <v>0</v>
      </c>
      <c r="BS13" s="894">
        <v>0</v>
      </c>
      <c r="BT13" s="895">
        <v>0</v>
      </c>
      <c r="BU13" s="522">
        <f>MTDC!W14</f>
        <v>0</v>
      </c>
      <c r="BV13" s="526"/>
      <c r="BW13" s="457"/>
      <c r="BX13" s="497" t="s">
        <v>709</v>
      </c>
      <c r="BY13" s="484"/>
      <c r="BZ13" s="484"/>
      <c r="CA13" s="484"/>
      <c r="CB13" s="485"/>
      <c r="CC13" s="484"/>
      <c r="CD13" s="484"/>
      <c r="CE13" s="484"/>
      <c r="CF13" s="524"/>
      <c r="CG13" s="896">
        <f t="shared" si="0"/>
        <v>0</v>
      </c>
      <c r="CH13" s="896">
        <f t="shared" si="0"/>
        <v>0</v>
      </c>
      <c r="CI13" s="896">
        <f t="shared" si="0"/>
        <v>0</v>
      </c>
      <c r="CJ13" s="528">
        <f t="shared" si="0"/>
        <v>0</v>
      </c>
      <c r="CK13" s="526"/>
      <c r="CL13" s="457"/>
    </row>
    <row r="14" spans="1:90" ht="12" customHeight="1">
      <c r="A14" s="497" t="s">
        <v>710</v>
      </c>
      <c r="B14" s="480"/>
      <c r="C14" s="480"/>
      <c r="D14" s="480"/>
      <c r="E14" s="529"/>
      <c r="F14" s="480"/>
      <c r="G14" s="480"/>
      <c r="H14" s="480"/>
      <c r="I14" s="521"/>
      <c r="J14" s="891">
        <v>0</v>
      </c>
      <c r="K14" s="891">
        <v>0</v>
      </c>
      <c r="L14" s="891">
        <v>0</v>
      </c>
      <c r="M14" s="522">
        <f>MTDC!O15</f>
        <v>0</v>
      </c>
      <c r="N14" s="502"/>
      <c r="O14" s="457"/>
      <c r="P14" s="497" t="s">
        <v>710</v>
      </c>
      <c r="Q14" s="484"/>
      <c r="R14" s="484"/>
      <c r="S14" s="484"/>
      <c r="T14" s="530"/>
      <c r="U14" s="484"/>
      <c r="V14" s="484"/>
      <c r="W14" s="484"/>
      <c r="X14" s="524"/>
      <c r="Y14" s="894">
        <v>0</v>
      </c>
      <c r="Z14" s="894">
        <v>0</v>
      </c>
      <c r="AA14" s="895">
        <v>0</v>
      </c>
      <c r="AB14" s="522">
        <f>MTDC!Q15</f>
        <v>0</v>
      </c>
      <c r="AC14" s="502"/>
      <c r="AD14" s="457"/>
      <c r="AE14" s="497" t="s">
        <v>710</v>
      </c>
      <c r="AF14" s="484"/>
      <c r="AG14" s="484"/>
      <c r="AH14" s="484"/>
      <c r="AI14" s="530"/>
      <c r="AJ14" s="484"/>
      <c r="AK14" s="484"/>
      <c r="AL14" s="484"/>
      <c r="AM14" s="524"/>
      <c r="AN14" s="894">
        <v>0</v>
      </c>
      <c r="AO14" s="894">
        <v>0</v>
      </c>
      <c r="AP14" s="895">
        <v>0</v>
      </c>
      <c r="AQ14" s="522">
        <f>MTDC!S15</f>
        <v>0</v>
      </c>
      <c r="AR14" s="505"/>
      <c r="AS14" s="457"/>
      <c r="AT14" s="497" t="s">
        <v>710</v>
      </c>
      <c r="AU14" s="484"/>
      <c r="AV14" s="484"/>
      <c r="AW14" s="484"/>
      <c r="AX14" s="530"/>
      <c r="AY14" s="484"/>
      <c r="AZ14" s="484"/>
      <c r="BA14" s="484"/>
      <c r="BB14" s="524"/>
      <c r="BC14" s="894">
        <v>0</v>
      </c>
      <c r="BD14" s="894">
        <v>0</v>
      </c>
      <c r="BE14" s="895">
        <v>0</v>
      </c>
      <c r="BF14" s="522">
        <f>MTDC!U15</f>
        <v>0</v>
      </c>
      <c r="BG14" s="505"/>
      <c r="BH14" s="457"/>
      <c r="BI14" s="497" t="s">
        <v>710</v>
      </c>
      <c r="BJ14" s="484"/>
      <c r="BK14" s="484"/>
      <c r="BL14" s="484"/>
      <c r="BM14" s="530"/>
      <c r="BN14" s="484"/>
      <c r="BO14" s="484"/>
      <c r="BP14" s="484"/>
      <c r="BQ14" s="524"/>
      <c r="BR14" s="894">
        <v>0</v>
      </c>
      <c r="BS14" s="894">
        <v>0</v>
      </c>
      <c r="BT14" s="895">
        <v>0</v>
      </c>
      <c r="BU14" s="522">
        <f>MTDC!W15</f>
        <v>0</v>
      </c>
      <c r="BV14" s="505"/>
      <c r="BW14" s="457"/>
      <c r="BX14" s="497" t="s">
        <v>710</v>
      </c>
      <c r="BY14" s="484"/>
      <c r="BZ14" s="484"/>
      <c r="CA14" s="484"/>
      <c r="CB14" s="485"/>
      <c r="CC14" s="484"/>
      <c r="CD14" s="484"/>
      <c r="CE14" s="484"/>
      <c r="CF14" s="524"/>
      <c r="CG14" s="896">
        <f t="shared" si="0"/>
        <v>0</v>
      </c>
      <c r="CH14" s="896">
        <f t="shared" si="0"/>
        <v>0</v>
      </c>
      <c r="CI14" s="896">
        <f t="shared" si="0"/>
        <v>0</v>
      </c>
      <c r="CJ14" s="528">
        <f t="shared" si="0"/>
        <v>0</v>
      </c>
      <c r="CK14" s="505"/>
      <c r="CL14" s="457"/>
    </row>
    <row r="15" spans="1:90" ht="12" customHeight="1">
      <c r="A15" s="497" t="s">
        <v>711</v>
      </c>
      <c r="B15" s="480"/>
      <c r="C15" s="480"/>
      <c r="D15" s="480"/>
      <c r="E15" s="529"/>
      <c r="F15" s="480"/>
      <c r="G15" s="480"/>
      <c r="H15" s="480"/>
      <c r="I15" s="521"/>
      <c r="J15" s="891">
        <v>0</v>
      </c>
      <c r="K15" s="891">
        <v>0</v>
      </c>
      <c r="L15" s="891">
        <v>0</v>
      </c>
      <c r="M15" s="522">
        <f>MTDC!O16</f>
        <v>0</v>
      </c>
      <c r="N15" s="525"/>
      <c r="O15" s="457"/>
      <c r="P15" s="497" t="s">
        <v>711</v>
      </c>
      <c r="Q15" s="484"/>
      <c r="R15" s="484"/>
      <c r="S15" s="484"/>
      <c r="T15" s="530"/>
      <c r="U15" s="484"/>
      <c r="V15" s="484"/>
      <c r="W15" s="484"/>
      <c r="X15" s="524"/>
      <c r="Y15" s="894">
        <v>0</v>
      </c>
      <c r="Z15" s="894">
        <v>0</v>
      </c>
      <c r="AA15" s="895">
        <v>0</v>
      </c>
      <c r="AB15" s="522">
        <f>MTDC!Q16</f>
        <v>0</v>
      </c>
      <c r="AC15" s="525"/>
      <c r="AD15" s="457"/>
      <c r="AE15" s="497" t="s">
        <v>711</v>
      </c>
      <c r="AF15" s="484"/>
      <c r="AG15" s="484"/>
      <c r="AH15" s="484"/>
      <c r="AI15" s="530"/>
      <c r="AJ15" s="484"/>
      <c r="AK15" s="484"/>
      <c r="AL15" s="484"/>
      <c r="AM15" s="524"/>
      <c r="AN15" s="894">
        <v>0</v>
      </c>
      <c r="AO15" s="894">
        <v>0</v>
      </c>
      <c r="AP15" s="895">
        <v>0</v>
      </c>
      <c r="AQ15" s="522">
        <f>MTDC!S16</f>
        <v>0</v>
      </c>
      <c r="AR15" s="526"/>
      <c r="AS15" s="457"/>
      <c r="AT15" s="497" t="s">
        <v>711</v>
      </c>
      <c r="AU15" s="484"/>
      <c r="AV15" s="484"/>
      <c r="AW15" s="484"/>
      <c r="AX15" s="530"/>
      <c r="AY15" s="484"/>
      <c r="AZ15" s="484"/>
      <c r="BA15" s="484"/>
      <c r="BB15" s="524"/>
      <c r="BC15" s="894">
        <v>0</v>
      </c>
      <c r="BD15" s="894">
        <v>0</v>
      </c>
      <c r="BE15" s="895">
        <v>0</v>
      </c>
      <c r="BF15" s="522">
        <f>MTDC!U16</f>
        <v>0</v>
      </c>
      <c r="BG15" s="526"/>
      <c r="BH15" s="457"/>
      <c r="BI15" s="497" t="s">
        <v>711</v>
      </c>
      <c r="BJ15" s="484"/>
      <c r="BK15" s="484"/>
      <c r="BL15" s="484"/>
      <c r="BM15" s="530"/>
      <c r="BN15" s="484"/>
      <c r="BO15" s="484"/>
      <c r="BP15" s="484"/>
      <c r="BQ15" s="524"/>
      <c r="BR15" s="894">
        <v>0</v>
      </c>
      <c r="BS15" s="894">
        <v>0</v>
      </c>
      <c r="BT15" s="895">
        <v>0</v>
      </c>
      <c r="BU15" s="522">
        <f>MTDC!W16</f>
        <v>0</v>
      </c>
      <c r="BV15" s="526"/>
      <c r="BW15" s="457"/>
      <c r="BX15" s="497" t="s">
        <v>711</v>
      </c>
      <c r="BY15" s="484"/>
      <c r="BZ15" s="484"/>
      <c r="CA15" s="484"/>
      <c r="CB15" s="485"/>
      <c r="CC15" s="484"/>
      <c r="CD15" s="484"/>
      <c r="CE15" s="484"/>
      <c r="CF15" s="524"/>
      <c r="CG15" s="896">
        <f t="shared" si="0"/>
        <v>0</v>
      </c>
      <c r="CH15" s="896">
        <f t="shared" si="0"/>
        <v>0</v>
      </c>
      <c r="CI15" s="896">
        <f t="shared" si="0"/>
        <v>0</v>
      </c>
      <c r="CJ15" s="528">
        <f t="shared" si="0"/>
        <v>0</v>
      </c>
      <c r="CK15" s="526"/>
      <c r="CL15" s="457"/>
    </row>
    <row r="16" spans="1:90" ht="12" customHeight="1">
      <c r="A16" s="497" t="s">
        <v>712</v>
      </c>
      <c r="B16" s="480"/>
      <c r="C16" s="531"/>
      <c r="D16" s="480"/>
      <c r="E16" s="480"/>
      <c r="F16" s="480"/>
      <c r="G16" s="480"/>
      <c r="H16" s="480"/>
      <c r="I16" s="521"/>
      <c r="J16" s="891">
        <v>0</v>
      </c>
      <c r="K16" s="891">
        <v>0</v>
      </c>
      <c r="L16" s="891">
        <v>0</v>
      </c>
      <c r="M16" s="522">
        <f>MTDC!O17</f>
        <v>0</v>
      </c>
      <c r="N16" s="525"/>
      <c r="O16" s="457"/>
      <c r="P16" s="497" t="s">
        <v>712</v>
      </c>
      <c r="Q16" s="484"/>
      <c r="R16" s="532"/>
      <c r="S16" s="484"/>
      <c r="T16" s="484"/>
      <c r="U16" s="484"/>
      <c r="V16" s="484"/>
      <c r="W16" s="484"/>
      <c r="X16" s="524"/>
      <c r="Y16" s="894">
        <v>0</v>
      </c>
      <c r="Z16" s="894">
        <v>0</v>
      </c>
      <c r="AA16" s="895">
        <v>0</v>
      </c>
      <c r="AB16" s="522">
        <f>MTDC!Q17</f>
        <v>0</v>
      </c>
      <c r="AC16" s="525"/>
      <c r="AD16" s="457"/>
      <c r="AE16" s="497" t="s">
        <v>712</v>
      </c>
      <c r="AF16" s="484"/>
      <c r="AG16" s="532"/>
      <c r="AH16" s="484"/>
      <c r="AI16" s="484"/>
      <c r="AJ16" s="484"/>
      <c r="AK16" s="484"/>
      <c r="AL16" s="484"/>
      <c r="AM16" s="524"/>
      <c r="AN16" s="894">
        <v>0</v>
      </c>
      <c r="AO16" s="894">
        <v>0</v>
      </c>
      <c r="AP16" s="895">
        <v>0</v>
      </c>
      <c r="AQ16" s="522">
        <f>MTDC!S17</f>
        <v>0</v>
      </c>
      <c r="AR16" s="526"/>
      <c r="AS16" s="457"/>
      <c r="AT16" s="497" t="s">
        <v>712</v>
      </c>
      <c r="AU16" s="484"/>
      <c r="AV16" s="532"/>
      <c r="AW16" s="484"/>
      <c r="AX16" s="484"/>
      <c r="AY16" s="484"/>
      <c r="AZ16" s="484"/>
      <c r="BA16" s="484"/>
      <c r="BB16" s="524"/>
      <c r="BC16" s="894">
        <v>0</v>
      </c>
      <c r="BD16" s="894">
        <v>0</v>
      </c>
      <c r="BE16" s="895">
        <v>0</v>
      </c>
      <c r="BF16" s="522">
        <f>MTDC!U17</f>
        <v>0</v>
      </c>
      <c r="BG16" s="526"/>
      <c r="BH16" s="457"/>
      <c r="BI16" s="497" t="s">
        <v>712</v>
      </c>
      <c r="BJ16" s="484"/>
      <c r="BK16" s="532"/>
      <c r="BL16" s="484"/>
      <c r="BM16" s="484"/>
      <c r="BN16" s="484"/>
      <c r="BO16" s="484"/>
      <c r="BP16" s="484"/>
      <c r="BQ16" s="524"/>
      <c r="BR16" s="894">
        <v>0</v>
      </c>
      <c r="BS16" s="894">
        <v>0</v>
      </c>
      <c r="BT16" s="895">
        <v>0</v>
      </c>
      <c r="BU16" s="522">
        <f>MTDC!W17</f>
        <v>0</v>
      </c>
      <c r="BV16" s="526"/>
      <c r="BW16" s="457"/>
      <c r="BX16" s="497" t="s">
        <v>712</v>
      </c>
      <c r="BY16" s="484"/>
      <c r="BZ16" s="533"/>
      <c r="CA16" s="484"/>
      <c r="CB16" s="484"/>
      <c r="CC16" s="484"/>
      <c r="CD16" s="484"/>
      <c r="CE16" s="484"/>
      <c r="CF16" s="524"/>
      <c r="CG16" s="896">
        <f t="shared" si="0"/>
        <v>0</v>
      </c>
      <c r="CH16" s="896">
        <f t="shared" si="0"/>
        <v>0</v>
      </c>
      <c r="CI16" s="896">
        <f t="shared" si="0"/>
        <v>0</v>
      </c>
      <c r="CJ16" s="528">
        <f t="shared" si="0"/>
        <v>0</v>
      </c>
      <c r="CK16" s="526"/>
      <c r="CL16" s="457"/>
    </row>
    <row r="17" spans="1:90" ht="12" customHeight="1">
      <c r="A17" s="497" t="s">
        <v>715</v>
      </c>
      <c r="B17" s="480" t="s">
        <v>713</v>
      </c>
      <c r="C17" s="531">
        <v>0</v>
      </c>
      <c r="D17" s="480" t="s">
        <v>714</v>
      </c>
      <c r="E17" s="480" t="s">
        <v>716</v>
      </c>
      <c r="F17" s="480"/>
      <c r="G17" s="480"/>
      <c r="H17" s="480"/>
      <c r="I17" s="521"/>
      <c r="J17" s="892">
        <f>SUM(J11:J16)</f>
        <v>0</v>
      </c>
      <c r="K17" s="892">
        <f>SUM(K11:K16)</f>
        <v>0</v>
      </c>
      <c r="L17" s="892">
        <f>SUM(L11:L16)</f>
        <v>0</v>
      </c>
      <c r="M17" s="534">
        <f>MTDC!O19</f>
        <v>0</v>
      </c>
      <c r="N17" s="525">
        <f>SUM(M11:M16)</f>
        <v>0</v>
      </c>
      <c r="O17" s="457"/>
      <c r="P17" s="497" t="s">
        <v>715</v>
      </c>
      <c r="Q17" s="484" t="s">
        <v>713</v>
      </c>
      <c r="R17" s="532">
        <v>0</v>
      </c>
      <c r="S17" s="484" t="s">
        <v>714</v>
      </c>
      <c r="T17" s="480" t="s">
        <v>716</v>
      </c>
      <c r="U17" s="484"/>
      <c r="V17" s="484"/>
      <c r="W17" s="484"/>
      <c r="X17" s="524"/>
      <c r="Y17" s="894">
        <v>0</v>
      </c>
      <c r="Z17" s="894">
        <v>0</v>
      </c>
      <c r="AA17" s="895">
        <v>0</v>
      </c>
      <c r="AB17" s="534">
        <f>MTDC!Q19</f>
        <v>0</v>
      </c>
      <c r="AC17" s="525">
        <f>SUM(AB11:AB16)</f>
        <v>0</v>
      </c>
      <c r="AD17" s="457"/>
      <c r="AE17" s="497" t="s">
        <v>715</v>
      </c>
      <c r="AF17" s="484" t="s">
        <v>713</v>
      </c>
      <c r="AG17" s="532">
        <v>0</v>
      </c>
      <c r="AH17" s="484" t="s">
        <v>714</v>
      </c>
      <c r="AI17" s="484" t="s">
        <v>716</v>
      </c>
      <c r="AJ17" s="484"/>
      <c r="AK17" s="484"/>
      <c r="AL17" s="484"/>
      <c r="AM17" s="524"/>
      <c r="AN17" s="894">
        <v>0</v>
      </c>
      <c r="AO17" s="894">
        <v>0</v>
      </c>
      <c r="AP17" s="895">
        <v>0</v>
      </c>
      <c r="AQ17" s="534">
        <f>MTDC!S19</f>
        <v>0</v>
      </c>
      <c r="AR17" s="526">
        <f>SUM(AQ11:AQ16)</f>
        <v>0</v>
      </c>
      <c r="AS17" s="457"/>
      <c r="AT17" s="497" t="s">
        <v>715</v>
      </c>
      <c r="AU17" s="484" t="s">
        <v>713</v>
      </c>
      <c r="AV17" s="532">
        <v>0</v>
      </c>
      <c r="AW17" s="484" t="s">
        <v>714</v>
      </c>
      <c r="AX17" s="484" t="s">
        <v>716</v>
      </c>
      <c r="AY17" s="484"/>
      <c r="AZ17" s="484"/>
      <c r="BA17" s="484"/>
      <c r="BB17" s="524"/>
      <c r="BC17" s="892">
        <f>SUM(BC11:BC16)</f>
        <v>0</v>
      </c>
      <c r="BD17" s="894">
        <v>0</v>
      </c>
      <c r="BE17" s="895">
        <v>0</v>
      </c>
      <c r="BF17" s="534">
        <f>MTDC!U19</f>
        <v>0</v>
      </c>
      <c r="BG17" s="526">
        <f>SUM(BF11:BF16)</f>
        <v>0</v>
      </c>
      <c r="BH17" s="457"/>
      <c r="BI17" s="497" t="s">
        <v>715</v>
      </c>
      <c r="BJ17" s="484" t="s">
        <v>713</v>
      </c>
      <c r="BK17" s="532">
        <v>0</v>
      </c>
      <c r="BL17" s="484" t="s">
        <v>714</v>
      </c>
      <c r="BM17" s="484" t="s">
        <v>716</v>
      </c>
      <c r="BN17" s="484"/>
      <c r="BO17" s="484"/>
      <c r="BP17" s="484"/>
      <c r="BQ17" s="524"/>
      <c r="BR17" s="894">
        <v>0</v>
      </c>
      <c r="BS17" s="894">
        <v>0</v>
      </c>
      <c r="BT17" s="895">
        <v>0</v>
      </c>
      <c r="BU17" s="534">
        <f>MTDC!W19</f>
        <v>0</v>
      </c>
      <c r="BV17" s="535">
        <f>SUM(BU11:BU16)</f>
        <v>0</v>
      </c>
      <c r="BW17" s="457"/>
      <c r="BX17" s="497" t="s">
        <v>715</v>
      </c>
      <c r="BY17" s="484" t="s">
        <v>713</v>
      </c>
      <c r="BZ17" s="536">
        <f>AG17+R17+C17+AV17+BK17</f>
        <v>0</v>
      </c>
      <c r="CA17" s="484" t="s">
        <v>714</v>
      </c>
      <c r="CB17" s="484" t="s">
        <v>716</v>
      </c>
      <c r="CC17" s="484"/>
      <c r="CD17" s="484"/>
      <c r="CE17" s="484"/>
      <c r="CF17" s="524"/>
      <c r="CG17" s="896">
        <f>SUM(CG11:CG16)</f>
        <v>0</v>
      </c>
      <c r="CH17" s="896">
        <f>SUM(CH11:CH16)</f>
        <v>0</v>
      </c>
      <c r="CI17" s="896">
        <f>SUM(CI11:CI16)</f>
        <v>0</v>
      </c>
      <c r="CJ17" s="537">
        <f>AQ17+AB17+M17+BF17+BU17</f>
        <v>0</v>
      </c>
      <c r="CK17" s="538">
        <f>MTDC!X19</f>
        <v>0</v>
      </c>
      <c r="CL17" s="457"/>
    </row>
    <row r="18" spans="1:90" ht="12" customHeight="1">
      <c r="A18" s="497" t="s">
        <v>717</v>
      </c>
      <c r="B18" s="480"/>
      <c r="C18" s="531"/>
      <c r="D18" s="480"/>
      <c r="E18" s="480"/>
      <c r="F18" s="480"/>
      <c r="G18" s="480"/>
      <c r="H18" s="480"/>
      <c r="I18" s="521"/>
      <c r="J18" s="893"/>
      <c r="K18" s="893"/>
      <c r="L18" s="893"/>
      <c r="M18" s="539"/>
      <c r="N18" s="540"/>
      <c r="O18" s="457"/>
      <c r="P18" s="479" t="s">
        <v>717</v>
      </c>
      <c r="Q18" s="484"/>
      <c r="R18" s="541"/>
      <c r="S18" s="484"/>
      <c r="T18" s="484"/>
      <c r="U18" s="484"/>
      <c r="V18" s="484"/>
      <c r="W18" s="484"/>
      <c r="X18" s="524"/>
      <c r="Y18" s="893"/>
      <c r="Z18" s="893"/>
      <c r="AA18" s="893"/>
      <c r="AB18" s="539"/>
      <c r="AC18" s="540"/>
      <c r="AD18" s="457"/>
      <c r="AE18" s="479" t="s">
        <v>717</v>
      </c>
      <c r="AF18" s="484"/>
      <c r="AG18" s="541"/>
      <c r="AH18" s="484"/>
      <c r="AI18" s="484"/>
      <c r="AJ18" s="484"/>
      <c r="AK18" s="484"/>
      <c r="AL18" s="484"/>
      <c r="AM18" s="524"/>
      <c r="AN18" s="893"/>
      <c r="AO18" s="893"/>
      <c r="AP18" s="893"/>
      <c r="AQ18" s="539"/>
      <c r="AR18" s="540"/>
      <c r="AS18" s="457"/>
      <c r="AT18" s="479" t="s">
        <v>717</v>
      </c>
      <c r="AU18" s="484"/>
      <c r="AV18" s="541"/>
      <c r="AW18" s="484"/>
      <c r="AX18" s="484"/>
      <c r="AY18" s="484"/>
      <c r="AZ18" s="484"/>
      <c r="BA18" s="484"/>
      <c r="BB18" s="524"/>
      <c r="BC18" s="893"/>
      <c r="BD18" s="893"/>
      <c r="BE18" s="893"/>
      <c r="BF18" s="539"/>
      <c r="BG18" s="540"/>
      <c r="BH18" s="542"/>
      <c r="BI18" s="479" t="s">
        <v>717</v>
      </c>
      <c r="BJ18" s="484"/>
      <c r="BK18" s="541"/>
      <c r="BL18" s="484"/>
      <c r="BM18" s="484"/>
      <c r="BN18" s="484"/>
      <c r="BO18" s="484"/>
      <c r="BP18" s="484"/>
      <c r="BQ18" s="524"/>
      <c r="BR18" s="893"/>
      <c r="BS18" s="893"/>
      <c r="BT18" s="893"/>
      <c r="BU18" s="539"/>
      <c r="BV18" s="540"/>
      <c r="BW18" s="457"/>
      <c r="BX18" s="479" t="s">
        <v>717</v>
      </c>
      <c r="BY18" s="484"/>
      <c r="BZ18" s="543"/>
      <c r="CA18" s="484"/>
      <c r="CB18" s="484"/>
      <c r="CC18" s="484"/>
      <c r="CD18" s="484"/>
      <c r="CE18" s="484"/>
      <c r="CF18" s="524"/>
      <c r="CG18" s="897"/>
      <c r="CH18" s="897"/>
      <c r="CI18" s="897"/>
      <c r="CJ18" s="539"/>
      <c r="CK18" s="540"/>
      <c r="CL18" s="457"/>
    </row>
    <row r="19" spans="1:90" ht="12" customHeight="1">
      <c r="A19" s="497" t="s">
        <v>707</v>
      </c>
      <c r="B19" s="480" t="s">
        <v>713</v>
      </c>
      <c r="C19" s="531">
        <v>0</v>
      </c>
      <c r="D19" s="480" t="s">
        <v>714</v>
      </c>
      <c r="E19" s="480" t="s">
        <v>718</v>
      </c>
      <c r="F19" s="480"/>
      <c r="G19" s="480"/>
      <c r="H19" s="480"/>
      <c r="I19" s="448"/>
      <c r="J19" s="891">
        <v>0</v>
      </c>
      <c r="K19" s="891">
        <v>0</v>
      </c>
      <c r="L19" s="891">
        <v>0</v>
      </c>
      <c r="M19" s="544">
        <v>0</v>
      </c>
      <c r="N19" s="525"/>
      <c r="O19" s="457"/>
      <c r="P19" s="497" t="s">
        <v>707</v>
      </c>
      <c r="Q19" s="484" t="s">
        <v>713</v>
      </c>
      <c r="R19" s="532">
        <v>0</v>
      </c>
      <c r="S19" s="484" t="s">
        <v>714</v>
      </c>
      <c r="T19" s="484" t="s">
        <v>718</v>
      </c>
      <c r="U19" s="484"/>
      <c r="V19" s="484"/>
      <c r="W19" s="484"/>
      <c r="Y19" s="894">
        <v>0</v>
      </c>
      <c r="Z19" s="894">
        <v>0</v>
      </c>
      <c r="AA19" s="895">
        <v>0</v>
      </c>
      <c r="AB19" s="544">
        <v>0</v>
      </c>
      <c r="AC19" s="525"/>
      <c r="AD19" s="457"/>
      <c r="AE19" s="497" t="s">
        <v>707</v>
      </c>
      <c r="AF19" s="484" t="s">
        <v>713</v>
      </c>
      <c r="AG19" s="532">
        <v>0</v>
      </c>
      <c r="AH19" s="484" t="s">
        <v>714</v>
      </c>
      <c r="AI19" s="484" t="s">
        <v>718</v>
      </c>
      <c r="AJ19" s="484"/>
      <c r="AK19" s="484"/>
      <c r="AL19" s="484"/>
      <c r="AN19" s="894">
        <v>0</v>
      </c>
      <c r="AO19" s="894">
        <v>0</v>
      </c>
      <c r="AP19" s="895">
        <v>0</v>
      </c>
      <c r="AQ19" s="544">
        <v>0</v>
      </c>
      <c r="AR19" s="526"/>
      <c r="AS19" s="457"/>
      <c r="AT19" s="497" t="s">
        <v>707</v>
      </c>
      <c r="AU19" s="484" t="s">
        <v>713</v>
      </c>
      <c r="AV19" s="532">
        <v>0</v>
      </c>
      <c r="AW19" s="484" t="s">
        <v>714</v>
      </c>
      <c r="AX19" s="484" t="s">
        <v>718</v>
      </c>
      <c r="AY19" s="484"/>
      <c r="AZ19" s="484"/>
      <c r="BA19" s="484"/>
      <c r="BC19" s="894">
        <v>0</v>
      </c>
      <c r="BD19" s="894">
        <v>0</v>
      </c>
      <c r="BE19" s="895">
        <v>0</v>
      </c>
      <c r="BF19" s="544">
        <v>0</v>
      </c>
      <c r="BG19" s="526"/>
      <c r="BH19" s="457"/>
      <c r="BI19" s="497" t="s">
        <v>707</v>
      </c>
      <c r="BJ19" s="484" t="s">
        <v>713</v>
      </c>
      <c r="BK19" s="532">
        <v>0</v>
      </c>
      <c r="BL19" s="484" t="s">
        <v>714</v>
      </c>
      <c r="BM19" s="484" t="s">
        <v>718</v>
      </c>
      <c r="BN19" s="484"/>
      <c r="BO19" s="484"/>
      <c r="BP19" s="484"/>
      <c r="BR19" s="894">
        <v>0</v>
      </c>
      <c r="BS19" s="894">
        <v>0</v>
      </c>
      <c r="BT19" s="895">
        <v>0</v>
      </c>
      <c r="BU19" s="544">
        <v>0</v>
      </c>
      <c r="BV19" s="526"/>
      <c r="BW19" s="457"/>
      <c r="BX19" s="497" t="s">
        <v>707</v>
      </c>
      <c r="BY19" s="484" t="s">
        <v>713</v>
      </c>
      <c r="BZ19" s="533">
        <f t="shared" ref="BZ19:BZ24" si="1">AG19+R19+C19+AV19+BK19</f>
        <v>0</v>
      </c>
      <c r="CA19" s="484" t="s">
        <v>714</v>
      </c>
      <c r="CB19" s="484" t="s">
        <v>718</v>
      </c>
      <c r="CC19" s="484"/>
      <c r="CD19" s="484"/>
      <c r="CE19" s="484"/>
      <c r="CG19" s="896">
        <f>AN19+Y19+J19+BC19+BR19</f>
        <v>0</v>
      </c>
      <c r="CH19" s="896">
        <f>AO19+Z19+K19+BD19+BS19</f>
        <v>0</v>
      </c>
      <c r="CI19" s="896">
        <f>AP19+AA19+L19+BE19+BT19</f>
        <v>0</v>
      </c>
      <c r="CJ19" s="528">
        <f>AQ19+AB19+M19+BF19+BU19</f>
        <v>0</v>
      </c>
      <c r="CK19" s="526"/>
      <c r="CL19" s="457"/>
    </row>
    <row r="20" spans="1:90" ht="12" customHeight="1">
      <c r="A20" s="497" t="s">
        <v>708</v>
      </c>
      <c r="B20" s="480" t="s">
        <v>713</v>
      </c>
      <c r="C20" s="531">
        <v>0</v>
      </c>
      <c r="D20" s="480" t="s">
        <v>714</v>
      </c>
      <c r="E20" s="480" t="s">
        <v>719</v>
      </c>
      <c r="F20" s="480"/>
      <c r="G20" s="480"/>
      <c r="H20" s="480"/>
      <c r="I20" s="545"/>
      <c r="J20" s="545"/>
      <c r="K20" s="545"/>
      <c r="L20" s="546"/>
      <c r="M20" s="544">
        <v>0</v>
      </c>
      <c r="N20" s="525"/>
      <c r="O20" s="457"/>
      <c r="P20" s="497" t="s">
        <v>708</v>
      </c>
      <c r="Q20" s="484" t="s">
        <v>713</v>
      </c>
      <c r="R20" s="532">
        <v>0</v>
      </c>
      <c r="S20" s="484" t="s">
        <v>714</v>
      </c>
      <c r="T20" s="484" t="s">
        <v>719</v>
      </c>
      <c r="U20" s="484"/>
      <c r="V20" s="484"/>
      <c r="W20" s="484"/>
      <c r="X20" s="547"/>
      <c r="Y20" s="545"/>
      <c r="Z20" s="548"/>
      <c r="AA20" s="549"/>
      <c r="AB20" s="544">
        <v>0</v>
      </c>
      <c r="AC20" s="525"/>
      <c r="AD20" s="457"/>
      <c r="AE20" s="497" t="s">
        <v>708</v>
      </c>
      <c r="AF20" s="484" t="s">
        <v>713</v>
      </c>
      <c r="AG20" s="532">
        <v>0</v>
      </c>
      <c r="AH20" s="484" t="s">
        <v>714</v>
      </c>
      <c r="AI20" s="484" t="s">
        <v>719</v>
      </c>
      <c r="AJ20" s="484"/>
      <c r="AK20" s="484"/>
      <c r="AL20" s="484"/>
      <c r="AM20" s="547"/>
      <c r="AN20" s="545"/>
      <c r="AO20" s="548"/>
      <c r="AP20" s="549"/>
      <c r="AQ20" s="544">
        <v>0</v>
      </c>
      <c r="AR20" s="526"/>
      <c r="AS20" s="457"/>
      <c r="AT20" s="497" t="s">
        <v>708</v>
      </c>
      <c r="AU20" s="484" t="s">
        <v>713</v>
      </c>
      <c r="AV20" s="532">
        <v>0</v>
      </c>
      <c r="AW20" s="484" t="s">
        <v>714</v>
      </c>
      <c r="AX20" s="484" t="s">
        <v>719</v>
      </c>
      <c r="AY20" s="484"/>
      <c r="AZ20" s="484"/>
      <c r="BA20" s="484"/>
      <c r="BB20" s="547"/>
      <c r="BC20" s="547"/>
      <c r="BD20" s="550"/>
      <c r="BE20" s="551"/>
      <c r="BF20" s="544">
        <v>0</v>
      </c>
      <c r="BG20" s="526"/>
      <c r="BH20" s="457"/>
      <c r="BI20" s="497" t="s">
        <v>708</v>
      </c>
      <c r="BJ20" s="484" t="s">
        <v>713</v>
      </c>
      <c r="BK20" s="532">
        <v>0</v>
      </c>
      <c r="BL20" s="484" t="s">
        <v>714</v>
      </c>
      <c r="BM20" s="484" t="s">
        <v>719</v>
      </c>
      <c r="BN20" s="484"/>
      <c r="BO20" s="484"/>
      <c r="BP20" s="484"/>
      <c r="BQ20" s="547"/>
      <c r="BR20" s="545"/>
      <c r="BS20" s="548"/>
      <c r="BT20" s="549"/>
      <c r="BU20" s="544">
        <v>0</v>
      </c>
      <c r="BV20" s="526"/>
      <c r="BW20" s="457"/>
      <c r="BX20" s="497" t="s">
        <v>708</v>
      </c>
      <c r="BY20" s="484" t="s">
        <v>713</v>
      </c>
      <c r="BZ20" s="533">
        <f t="shared" si="1"/>
        <v>0</v>
      </c>
      <c r="CA20" s="484" t="s">
        <v>714</v>
      </c>
      <c r="CB20" s="484" t="s">
        <v>719</v>
      </c>
      <c r="CC20" s="484"/>
      <c r="CD20" s="484"/>
      <c r="CE20" s="484"/>
      <c r="CF20" s="547"/>
      <c r="CG20" s="547"/>
      <c r="CH20" s="550"/>
      <c r="CI20" s="551"/>
      <c r="CJ20" s="528">
        <f t="shared" ref="CJ20:CJ28" si="2">AQ20+AB20+M20+BF20+BU20</f>
        <v>0</v>
      </c>
      <c r="CK20" s="526"/>
      <c r="CL20" s="457"/>
    </row>
    <row r="21" spans="1:90" ht="12" customHeight="1">
      <c r="A21" s="497" t="s">
        <v>709</v>
      </c>
      <c r="B21" s="480" t="s">
        <v>713</v>
      </c>
      <c r="C21" s="531">
        <v>0</v>
      </c>
      <c r="D21" s="480" t="s">
        <v>714</v>
      </c>
      <c r="E21" s="480" t="s">
        <v>720</v>
      </c>
      <c r="F21" s="480"/>
      <c r="G21" s="480"/>
      <c r="H21" s="480"/>
      <c r="I21" s="527"/>
      <c r="J21" s="527"/>
      <c r="K21" s="527"/>
      <c r="L21" s="546"/>
      <c r="M21" s="544">
        <v>0</v>
      </c>
      <c r="N21" s="525"/>
      <c r="O21" s="457"/>
      <c r="P21" s="497" t="s">
        <v>709</v>
      </c>
      <c r="Q21" s="484" t="s">
        <v>713</v>
      </c>
      <c r="R21" s="532">
        <v>0</v>
      </c>
      <c r="S21" s="484" t="s">
        <v>714</v>
      </c>
      <c r="T21" s="484" t="s">
        <v>720</v>
      </c>
      <c r="U21" s="484"/>
      <c r="V21" s="484"/>
      <c r="W21" s="484"/>
      <c r="X21" s="485"/>
      <c r="Y21" s="527"/>
      <c r="Z21" s="552"/>
      <c r="AA21" s="549"/>
      <c r="AB21" s="544">
        <v>0</v>
      </c>
      <c r="AC21" s="525"/>
      <c r="AD21" s="457"/>
      <c r="AE21" s="497" t="s">
        <v>709</v>
      </c>
      <c r="AF21" s="484" t="s">
        <v>713</v>
      </c>
      <c r="AG21" s="532">
        <v>0</v>
      </c>
      <c r="AH21" s="484" t="s">
        <v>714</v>
      </c>
      <c r="AI21" s="484" t="s">
        <v>720</v>
      </c>
      <c r="AJ21" s="484"/>
      <c r="AK21" s="484"/>
      <c r="AL21" s="484"/>
      <c r="AM21" s="485"/>
      <c r="AN21" s="527"/>
      <c r="AO21" s="552"/>
      <c r="AP21" s="549"/>
      <c r="AQ21" s="544">
        <v>0</v>
      </c>
      <c r="AR21" s="526"/>
      <c r="AS21" s="457"/>
      <c r="AT21" s="497" t="s">
        <v>709</v>
      </c>
      <c r="AU21" s="484" t="s">
        <v>713</v>
      </c>
      <c r="AV21" s="532">
        <v>0</v>
      </c>
      <c r="AW21" s="484" t="s">
        <v>714</v>
      </c>
      <c r="AX21" s="484" t="s">
        <v>720</v>
      </c>
      <c r="AY21" s="484"/>
      <c r="AZ21" s="484"/>
      <c r="BA21" s="484"/>
      <c r="BB21" s="485"/>
      <c r="BC21" s="485"/>
      <c r="BD21" s="553"/>
      <c r="BE21" s="551"/>
      <c r="BF21" s="544">
        <v>0</v>
      </c>
      <c r="BG21" s="526"/>
      <c r="BH21" s="457"/>
      <c r="BI21" s="497" t="s">
        <v>709</v>
      </c>
      <c r="BJ21" s="484" t="s">
        <v>713</v>
      </c>
      <c r="BK21" s="532">
        <v>0</v>
      </c>
      <c r="BL21" s="484" t="s">
        <v>714</v>
      </c>
      <c r="BM21" s="484" t="s">
        <v>720</v>
      </c>
      <c r="BN21" s="484"/>
      <c r="BO21" s="484"/>
      <c r="BP21" s="484"/>
      <c r="BQ21" s="485"/>
      <c r="BR21" s="527"/>
      <c r="BS21" s="552"/>
      <c r="BT21" s="549"/>
      <c r="BU21" s="544">
        <v>0</v>
      </c>
      <c r="BV21" s="526"/>
      <c r="BW21" s="457"/>
      <c r="BX21" s="497" t="s">
        <v>709</v>
      </c>
      <c r="BY21" s="484" t="s">
        <v>713</v>
      </c>
      <c r="BZ21" s="533">
        <f t="shared" si="1"/>
        <v>0</v>
      </c>
      <c r="CA21" s="484" t="s">
        <v>714</v>
      </c>
      <c r="CB21" s="484" t="s">
        <v>720</v>
      </c>
      <c r="CC21" s="484"/>
      <c r="CD21" s="484"/>
      <c r="CE21" s="484"/>
      <c r="CF21" s="485"/>
      <c r="CG21" s="485"/>
      <c r="CH21" s="553"/>
      <c r="CI21" s="551"/>
      <c r="CJ21" s="528">
        <f t="shared" si="2"/>
        <v>0</v>
      </c>
      <c r="CK21" s="526"/>
      <c r="CL21" s="457"/>
    </row>
    <row r="22" spans="1:90" ht="12" customHeight="1">
      <c r="A22" s="497" t="s">
        <v>710</v>
      </c>
      <c r="B22" s="480" t="s">
        <v>713</v>
      </c>
      <c r="C22" s="531">
        <v>0</v>
      </c>
      <c r="D22" s="480" t="s">
        <v>714</v>
      </c>
      <c r="E22" s="480" t="s">
        <v>322</v>
      </c>
      <c r="F22" s="480"/>
      <c r="G22" s="480"/>
      <c r="H22" s="480"/>
      <c r="I22" s="527"/>
      <c r="J22" s="527"/>
      <c r="K22" s="527"/>
      <c r="L22" s="546"/>
      <c r="M22" s="544">
        <v>0</v>
      </c>
      <c r="N22" s="525"/>
      <c r="O22" s="457"/>
      <c r="P22" s="497" t="s">
        <v>710</v>
      </c>
      <c r="Q22" s="484" t="s">
        <v>713</v>
      </c>
      <c r="R22" s="532">
        <v>0</v>
      </c>
      <c r="S22" s="484" t="s">
        <v>714</v>
      </c>
      <c r="T22" s="484" t="s">
        <v>322</v>
      </c>
      <c r="U22" s="484"/>
      <c r="V22" s="484"/>
      <c r="W22" s="484"/>
      <c r="X22" s="485"/>
      <c r="Y22" s="527"/>
      <c r="Z22" s="552"/>
      <c r="AA22" s="549"/>
      <c r="AB22" s="544">
        <v>0</v>
      </c>
      <c r="AC22" s="525"/>
      <c r="AD22" s="457"/>
      <c r="AE22" s="497" t="s">
        <v>710</v>
      </c>
      <c r="AF22" s="484" t="s">
        <v>713</v>
      </c>
      <c r="AG22" s="532">
        <v>0</v>
      </c>
      <c r="AH22" s="484" t="s">
        <v>714</v>
      </c>
      <c r="AI22" s="484" t="s">
        <v>322</v>
      </c>
      <c r="AJ22" s="484"/>
      <c r="AK22" s="484"/>
      <c r="AL22" s="484"/>
      <c r="AM22" s="485"/>
      <c r="AN22" s="527"/>
      <c r="AO22" s="552"/>
      <c r="AP22" s="549"/>
      <c r="AQ22" s="544">
        <v>0</v>
      </c>
      <c r="AR22" s="526"/>
      <c r="AS22" s="457"/>
      <c r="AT22" s="497" t="s">
        <v>710</v>
      </c>
      <c r="AU22" s="484" t="s">
        <v>713</v>
      </c>
      <c r="AV22" s="532">
        <v>0</v>
      </c>
      <c r="AW22" s="484" t="s">
        <v>714</v>
      </c>
      <c r="AX22" s="484" t="s">
        <v>322</v>
      </c>
      <c r="AY22" s="484"/>
      <c r="AZ22" s="484"/>
      <c r="BA22" s="484"/>
      <c r="BB22" s="485"/>
      <c r="BC22" s="485"/>
      <c r="BD22" s="553"/>
      <c r="BE22" s="551"/>
      <c r="BF22" s="544">
        <v>0</v>
      </c>
      <c r="BG22" s="526"/>
      <c r="BH22" s="457"/>
      <c r="BI22" s="497" t="s">
        <v>710</v>
      </c>
      <c r="BJ22" s="484" t="s">
        <v>713</v>
      </c>
      <c r="BK22" s="532">
        <v>0</v>
      </c>
      <c r="BL22" s="484" t="s">
        <v>714</v>
      </c>
      <c r="BM22" s="484" t="s">
        <v>322</v>
      </c>
      <c r="BN22" s="484"/>
      <c r="BO22" s="484"/>
      <c r="BP22" s="484"/>
      <c r="BQ22" s="485"/>
      <c r="BR22" s="527"/>
      <c r="BS22" s="552"/>
      <c r="BT22" s="549"/>
      <c r="BU22" s="544">
        <v>0</v>
      </c>
      <c r="BV22" s="526"/>
      <c r="BW22" s="457"/>
      <c r="BX22" s="497" t="s">
        <v>710</v>
      </c>
      <c r="BY22" s="484" t="s">
        <v>713</v>
      </c>
      <c r="BZ22" s="533">
        <f t="shared" si="1"/>
        <v>0</v>
      </c>
      <c r="CA22" s="484" t="s">
        <v>714</v>
      </c>
      <c r="CB22" s="484" t="s">
        <v>322</v>
      </c>
      <c r="CC22" s="484"/>
      <c r="CD22" s="484"/>
      <c r="CE22" s="484"/>
      <c r="CF22" s="485"/>
      <c r="CG22" s="485"/>
      <c r="CH22" s="553"/>
      <c r="CI22" s="551"/>
      <c r="CJ22" s="528">
        <f t="shared" si="2"/>
        <v>0</v>
      </c>
      <c r="CK22" s="526"/>
      <c r="CL22" s="457"/>
    </row>
    <row r="23" spans="1:90" ht="12" customHeight="1">
      <c r="A23" s="497" t="s">
        <v>711</v>
      </c>
      <c r="B23" s="480" t="s">
        <v>713</v>
      </c>
      <c r="C23" s="531">
        <v>0</v>
      </c>
      <c r="D23" s="480" t="s">
        <v>714</v>
      </c>
      <c r="E23" s="554" t="s">
        <v>678</v>
      </c>
      <c r="F23" s="480"/>
      <c r="G23" s="480"/>
      <c r="H23" s="480"/>
      <c r="I23" s="527"/>
      <c r="J23" s="527"/>
      <c r="K23" s="527"/>
      <c r="L23" s="546"/>
      <c r="M23" s="544">
        <v>0</v>
      </c>
      <c r="N23" s="525"/>
      <c r="O23" s="457"/>
      <c r="P23" s="497" t="s">
        <v>711</v>
      </c>
      <c r="Q23" s="484" t="s">
        <v>713</v>
      </c>
      <c r="R23" s="532">
        <v>0</v>
      </c>
      <c r="S23" s="484" t="s">
        <v>714</v>
      </c>
      <c r="T23" s="555" t="s">
        <v>678</v>
      </c>
      <c r="U23" s="484"/>
      <c r="V23" s="484"/>
      <c r="W23" s="484"/>
      <c r="X23" s="485"/>
      <c r="Y23" s="527"/>
      <c r="Z23" s="552"/>
      <c r="AA23" s="549"/>
      <c r="AB23" s="544">
        <v>0</v>
      </c>
      <c r="AC23" s="525"/>
      <c r="AD23" s="457"/>
      <c r="AE23" s="497" t="s">
        <v>711</v>
      </c>
      <c r="AF23" s="484" t="s">
        <v>713</v>
      </c>
      <c r="AG23" s="532">
        <v>0</v>
      </c>
      <c r="AH23" s="484" t="s">
        <v>714</v>
      </c>
      <c r="AI23" s="555" t="s">
        <v>678</v>
      </c>
      <c r="AJ23" s="484"/>
      <c r="AK23" s="484"/>
      <c r="AL23" s="484"/>
      <c r="AM23" s="485"/>
      <c r="AN23" s="527"/>
      <c r="AO23" s="552"/>
      <c r="AP23" s="549"/>
      <c r="AQ23" s="544">
        <v>0</v>
      </c>
      <c r="AR23" s="526"/>
      <c r="AS23" s="457"/>
      <c r="AT23" s="497" t="s">
        <v>711</v>
      </c>
      <c r="AU23" s="484" t="s">
        <v>713</v>
      </c>
      <c r="AV23" s="532">
        <v>0</v>
      </c>
      <c r="AW23" s="484" t="s">
        <v>714</v>
      </c>
      <c r="AX23" s="555" t="s">
        <v>678</v>
      </c>
      <c r="AY23" s="484"/>
      <c r="AZ23" s="484"/>
      <c r="BA23" s="484"/>
      <c r="BB23" s="485"/>
      <c r="BC23" s="485"/>
      <c r="BD23" s="553"/>
      <c r="BE23" s="551"/>
      <c r="BF23" s="544">
        <v>0</v>
      </c>
      <c r="BG23" s="526"/>
      <c r="BH23" s="457"/>
      <c r="BI23" s="497" t="s">
        <v>711</v>
      </c>
      <c r="BJ23" s="484" t="s">
        <v>713</v>
      </c>
      <c r="BK23" s="532">
        <v>0</v>
      </c>
      <c r="BL23" s="484" t="s">
        <v>714</v>
      </c>
      <c r="BM23" s="555" t="s">
        <v>678</v>
      </c>
      <c r="BN23" s="484"/>
      <c r="BO23" s="484"/>
      <c r="BP23" s="484"/>
      <c r="BQ23" s="485"/>
      <c r="BR23" s="527"/>
      <c r="BS23" s="552"/>
      <c r="BT23" s="549"/>
      <c r="BU23" s="544">
        <v>0</v>
      </c>
      <c r="BV23" s="526"/>
      <c r="BW23" s="457"/>
      <c r="BX23" s="497" t="s">
        <v>711</v>
      </c>
      <c r="BY23" s="484" t="s">
        <v>713</v>
      </c>
      <c r="BZ23" s="533">
        <f t="shared" si="1"/>
        <v>0</v>
      </c>
      <c r="CA23" s="484" t="s">
        <v>714</v>
      </c>
      <c r="CB23" s="555" t="s">
        <v>678</v>
      </c>
      <c r="CC23" s="484"/>
      <c r="CD23" s="484"/>
      <c r="CE23" s="484"/>
      <c r="CF23" s="485"/>
      <c r="CG23" s="485"/>
      <c r="CH23" s="553"/>
      <c r="CI23" s="551"/>
      <c r="CJ23" s="528">
        <f t="shared" si="2"/>
        <v>0</v>
      </c>
      <c r="CK23" s="526"/>
      <c r="CL23" s="457"/>
    </row>
    <row r="24" spans="1:90" ht="12" customHeight="1">
      <c r="A24" s="497" t="s">
        <v>287</v>
      </c>
      <c r="B24" s="480" t="s">
        <v>713</v>
      </c>
      <c r="C24" s="531">
        <v>0</v>
      </c>
      <c r="D24" s="480" t="s">
        <v>714</v>
      </c>
      <c r="E24" s="480" t="s">
        <v>288</v>
      </c>
      <c r="F24" s="480"/>
      <c r="G24" s="480"/>
      <c r="H24" s="480"/>
      <c r="I24" s="527"/>
      <c r="J24" s="527"/>
      <c r="K24" s="527"/>
      <c r="L24" s="546"/>
      <c r="M24" s="544">
        <v>0</v>
      </c>
      <c r="N24" s="525"/>
      <c r="O24" s="457"/>
      <c r="P24" s="497" t="s">
        <v>712</v>
      </c>
      <c r="Q24" s="484" t="s">
        <v>713</v>
      </c>
      <c r="R24" s="532">
        <v>0</v>
      </c>
      <c r="S24" s="484" t="s">
        <v>714</v>
      </c>
      <c r="T24" s="484" t="s">
        <v>288</v>
      </c>
      <c r="U24" s="484"/>
      <c r="V24" s="484"/>
      <c r="W24" s="484"/>
      <c r="X24" s="485"/>
      <c r="Y24" s="527"/>
      <c r="Z24" s="552"/>
      <c r="AA24" s="549"/>
      <c r="AB24" s="544">
        <v>0</v>
      </c>
      <c r="AC24" s="525"/>
      <c r="AD24" s="457"/>
      <c r="AE24" s="497" t="s">
        <v>712</v>
      </c>
      <c r="AF24" s="484" t="s">
        <v>713</v>
      </c>
      <c r="AG24" s="532">
        <v>0</v>
      </c>
      <c r="AH24" s="484" t="s">
        <v>714</v>
      </c>
      <c r="AI24" s="484" t="s">
        <v>288</v>
      </c>
      <c r="AJ24" s="484"/>
      <c r="AK24" s="484"/>
      <c r="AL24" s="484"/>
      <c r="AM24" s="485"/>
      <c r="AN24" s="527"/>
      <c r="AO24" s="552"/>
      <c r="AP24" s="549"/>
      <c r="AQ24" s="544">
        <v>0</v>
      </c>
      <c r="AR24" s="526"/>
      <c r="AS24" s="457"/>
      <c r="AT24" s="497" t="s">
        <v>712</v>
      </c>
      <c r="AU24" s="484" t="s">
        <v>713</v>
      </c>
      <c r="AV24" s="532">
        <v>0</v>
      </c>
      <c r="AW24" s="484" t="s">
        <v>714</v>
      </c>
      <c r="AX24" s="484" t="s">
        <v>288</v>
      </c>
      <c r="AY24" s="484"/>
      <c r="AZ24" s="484"/>
      <c r="BA24" s="484"/>
      <c r="BB24" s="485"/>
      <c r="BC24" s="485"/>
      <c r="BD24" s="553"/>
      <c r="BE24" s="551"/>
      <c r="BF24" s="544">
        <v>0</v>
      </c>
      <c r="BG24" s="526"/>
      <c r="BH24" s="457"/>
      <c r="BI24" s="497" t="s">
        <v>712</v>
      </c>
      <c r="BJ24" s="484" t="s">
        <v>713</v>
      </c>
      <c r="BK24" s="532">
        <v>0</v>
      </c>
      <c r="BL24" s="484" t="s">
        <v>714</v>
      </c>
      <c r="BM24" s="484" t="s">
        <v>288</v>
      </c>
      <c r="BN24" s="484"/>
      <c r="BO24" s="484"/>
      <c r="BP24" s="484"/>
      <c r="BQ24" s="485"/>
      <c r="BR24" s="527"/>
      <c r="BS24" s="552"/>
      <c r="BT24" s="549"/>
      <c r="BU24" s="544">
        <v>0</v>
      </c>
      <c r="BV24" s="526"/>
      <c r="BW24" s="457"/>
      <c r="BX24" s="497" t="s">
        <v>712</v>
      </c>
      <c r="BY24" s="484" t="s">
        <v>713</v>
      </c>
      <c r="BZ24" s="536">
        <f t="shared" si="1"/>
        <v>0</v>
      </c>
      <c r="CA24" s="484" t="s">
        <v>714</v>
      </c>
      <c r="CB24" s="484" t="s">
        <v>288</v>
      </c>
      <c r="CC24" s="484"/>
      <c r="CD24" s="484"/>
      <c r="CE24" s="484"/>
      <c r="CF24" s="485"/>
      <c r="CG24" s="485"/>
      <c r="CH24" s="553"/>
      <c r="CI24" s="551"/>
      <c r="CJ24" s="528">
        <f t="shared" si="2"/>
        <v>0</v>
      </c>
      <c r="CK24" s="526"/>
      <c r="CL24" s="457"/>
    </row>
    <row r="25" spans="1:90" ht="12" customHeight="1">
      <c r="A25" s="497"/>
      <c r="B25" s="480"/>
      <c r="C25" s="531"/>
      <c r="D25" s="480"/>
      <c r="E25" s="480" t="s">
        <v>286</v>
      </c>
      <c r="F25" s="480"/>
      <c r="G25" s="480"/>
      <c r="H25" s="480"/>
      <c r="I25" s="527"/>
      <c r="J25" s="527"/>
      <c r="K25" s="527"/>
      <c r="L25" s="546"/>
      <c r="M25" s="534">
        <f>MTDC!O40+MTDC!O141</f>
        <v>0</v>
      </c>
      <c r="N25" s="525"/>
      <c r="O25" s="457"/>
      <c r="P25" s="497"/>
      <c r="Q25" s="484"/>
      <c r="R25" s="532"/>
      <c r="S25" s="484"/>
      <c r="T25" s="480" t="s">
        <v>286</v>
      </c>
      <c r="U25" s="484"/>
      <c r="V25" s="484"/>
      <c r="W25" s="484"/>
      <c r="X25" s="485"/>
      <c r="Y25" s="527"/>
      <c r="Z25" s="552"/>
      <c r="AA25" s="549"/>
      <c r="AB25" s="534">
        <f>MTDC!Q40+MTDC!Q141</f>
        <v>0</v>
      </c>
      <c r="AC25" s="525"/>
      <c r="AD25" s="457"/>
      <c r="AE25" s="497"/>
      <c r="AF25" s="484"/>
      <c r="AG25" s="532"/>
      <c r="AH25" s="484"/>
      <c r="AI25" s="480" t="s">
        <v>286</v>
      </c>
      <c r="AJ25" s="484"/>
      <c r="AK25" s="484"/>
      <c r="AL25" s="484"/>
      <c r="AM25" s="485"/>
      <c r="AN25" s="527"/>
      <c r="AO25" s="552"/>
      <c r="AP25" s="549"/>
      <c r="AQ25" s="534">
        <f>MTDC!S40+MTDC!S141</f>
        <v>0</v>
      </c>
      <c r="AR25" s="526"/>
      <c r="AS25" s="457"/>
      <c r="AT25" s="497"/>
      <c r="AU25" s="484"/>
      <c r="AV25" s="532"/>
      <c r="AW25" s="484"/>
      <c r="AX25" s="480" t="s">
        <v>286</v>
      </c>
      <c r="AY25" s="484"/>
      <c r="AZ25" s="484"/>
      <c r="BA25" s="484"/>
      <c r="BB25" s="485"/>
      <c r="BC25" s="485"/>
      <c r="BD25" s="553"/>
      <c r="BE25" s="551"/>
      <c r="BF25" s="534">
        <f>MTDC!U40+MTDC!U141</f>
        <v>0</v>
      </c>
      <c r="BG25" s="526"/>
      <c r="BH25" s="457"/>
      <c r="BI25" s="497"/>
      <c r="BJ25" s="484"/>
      <c r="BK25" s="532"/>
      <c r="BL25" s="484"/>
      <c r="BM25" s="480" t="s">
        <v>286</v>
      </c>
      <c r="BN25" s="484"/>
      <c r="BO25" s="484"/>
      <c r="BP25" s="484"/>
      <c r="BQ25" s="485"/>
      <c r="BR25" s="527"/>
      <c r="BS25" s="552"/>
      <c r="BT25" s="549"/>
      <c r="BU25" s="534">
        <f>MTDC!W40+MTDC!W141</f>
        <v>0</v>
      </c>
      <c r="BV25" s="526"/>
      <c r="BW25" s="457"/>
      <c r="BX25" s="497"/>
      <c r="BY25" s="484"/>
      <c r="BZ25" s="533"/>
      <c r="CA25" s="484"/>
      <c r="CB25" s="480" t="s">
        <v>286</v>
      </c>
      <c r="CC25" s="484"/>
      <c r="CD25" s="484"/>
      <c r="CE25" s="484"/>
      <c r="CF25" s="485"/>
      <c r="CG25" s="485"/>
      <c r="CH25" s="553"/>
      <c r="CI25" s="551"/>
      <c r="CJ25" s="528">
        <f>M25+AB25+AQ25+BF25+BU25</f>
        <v>0</v>
      </c>
      <c r="CK25" s="556">
        <f>MTDC!X40+MTDC!X141</f>
        <v>0</v>
      </c>
      <c r="CL25" s="457"/>
    </row>
    <row r="26" spans="1:90" ht="12" customHeight="1">
      <c r="A26" s="479"/>
      <c r="B26" s="480"/>
      <c r="C26" s="480" t="s">
        <v>289</v>
      </c>
      <c r="D26" s="480"/>
      <c r="E26" s="480"/>
      <c r="F26" s="480"/>
      <c r="G26" s="480"/>
      <c r="H26" s="480"/>
      <c r="I26" s="527"/>
      <c r="J26" s="527"/>
      <c r="K26" s="527"/>
      <c r="L26" s="546"/>
      <c r="M26" s="557">
        <f>MTDC!N42+MTDC!O141</f>
        <v>0</v>
      </c>
      <c r="N26" s="525">
        <f>M17+M25</f>
        <v>0</v>
      </c>
      <c r="O26" s="457"/>
      <c r="P26" s="479"/>
      <c r="Q26" s="484"/>
      <c r="R26" s="480" t="s">
        <v>289</v>
      </c>
      <c r="S26" s="484"/>
      <c r="T26" s="484"/>
      <c r="U26" s="484"/>
      <c r="V26" s="484"/>
      <c r="W26" s="484"/>
      <c r="X26" s="485"/>
      <c r="Y26" s="527"/>
      <c r="Z26" s="552"/>
      <c r="AA26" s="549"/>
      <c r="AB26" s="557">
        <f>MTDC!P42+MTDC!Q141</f>
        <v>0</v>
      </c>
      <c r="AC26" s="525">
        <f>AB17+AB25</f>
        <v>0</v>
      </c>
      <c r="AD26" s="457"/>
      <c r="AE26" s="479"/>
      <c r="AF26" s="484"/>
      <c r="AG26" s="484" t="s">
        <v>289</v>
      </c>
      <c r="AH26" s="484"/>
      <c r="AI26" s="484"/>
      <c r="AJ26" s="484"/>
      <c r="AK26" s="484"/>
      <c r="AL26" s="484"/>
      <c r="AM26" s="485"/>
      <c r="AN26" s="485"/>
      <c r="AO26" s="553"/>
      <c r="AP26" s="551"/>
      <c r="AQ26" s="557">
        <f>MTDC!R42+MTDC!S141</f>
        <v>0</v>
      </c>
      <c r="AR26" s="526">
        <f>AQ17+AQ25</f>
        <v>0</v>
      </c>
      <c r="AS26" s="457"/>
      <c r="AT26" s="479"/>
      <c r="AU26" s="484"/>
      <c r="AV26" s="484" t="s">
        <v>289</v>
      </c>
      <c r="AW26" s="484"/>
      <c r="AX26" s="484"/>
      <c r="AY26" s="484"/>
      <c r="AZ26" s="484"/>
      <c r="BA26" s="484"/>
      <c r="BB26" s="485"/>
      <c r="BC26" s="485"/>
      <c r="BD26" s="553"/>
      <c r="BE26" s="551"/>
      <c r="BF26" s="522">
        <f>MTDC!T42+MTDC!U141</f>
        <v>0</v>
      </c>
      <c r="BG26" s="526">
        <f>BF17+BF25</f>
        <v>0</v>
      </c>
      <c r="BH26" s="457"/>
      <c r="BI26" s="479"/>
      <c r="BJ26" s="484"/>
      <c r="BK26" s="484" t="s">
        <v>289</v>
      </c>
      <c r="BL26" s="484"/>
      <c r="BM26" s="484"/>
      <c r="BN26" s="484"/>
      <c r="BO26" s="484"/>
      <c r="BP26" s="484"/>
      <c r="BQ26" s="485"/>
      <c r="BR26" s="527"/>
      <c r="BS26" s="552"/>
      <c r="BT26" s="549"/>
      <c r="BU26" s="522">
        <f>MTDC!V42+MTDC!W141</f>
        <v>0</v>
      </c>
      <c r="BV26" s="526">
        <f>BU17+BU25</f>
        <v>0</v>
      </c>
      <c r="BW26" s="457"/>
      <c r="BX26" s="479"/>
      <c r="BY26" s="484"/>
      <c r="BZ26" s="484" t="s">
        <v>289</v>
      </c>
      <c r="CA26" s="484"/>
      <c r="CB26" s="484"/>
      <c r="CC26" s="484"/>
      <c r="CD26" s="484"/>
      <c r="CE26" s="484"/>
      <c r="CF26" s="485"/>
      <c r="CG26" s="485"/>
      <c r="CH26" s="553"/>
      <c r="CI26" s="551"/>
      <c r="CJ26" s="528">
        <f t="shared" si="2"/>
        <v>0</v>
      </c>
      <c r="CK26" s="556">
        <f>MTDC!X42+MTDC!X141</f>
        <v>0</v>
      </c>
      <c r="CL26" s="457"/>
    </row>
    <row r="27" spans="1:90" ht="12" customHeight="1">
      <c r="A27" s="497" t="s">
        <v>290</v>
      </c>
      <c r="B27" s="480"/>
      <c r="C27" s="480"/>
      <c r="D27" s="480"/>
      <c r="E27" s="480"/>
      <c r="F27" s="480"/>
      <c r="G27" s="480"/>
      <c r="H27" s="480"/>
      <c r="I27" s="527"/>
      <c r="J27" s="527"/>
      <c r="K27" s="527"/>
      <c r="L27" s="546"/>
      <c r="M27" s="557">
        <f>MTDC!N70+MTDC!N146</f>
        <v>0</v>
      </c>
      <c r="N27" s="525"/>
      <c r="O27" s="457"/>
      <c r="P27" s="479" t="s">
        <v>290</v>
      </c>
      <c r="Q27" s="484"/>
      <c r="R27" s="484"/>
      <c r="S27" s="484"/>
      <c r="T27" s="484"/>
      <c r="U27" s="484"/>
      <c r="V27" s="484"/>
      <c r="W27" s="484"/>
      <c r="X27" s="485"/>
      <c r="Y27" s="527"/>
      <c r="Z27" s="552"/>
      <c r="AA27" s="549"/>
      <c r="AB27" s="557">
        <f>MTDC!P70+MTDC!P146</f>
        <v>0</v>
      </c>
      <c r="AC27" s="525"/>
      <c r="AD27" s="457"/>
      <c r="AE27" s="479" t="s">
        <v>290</v>
      </c>
      <c r="AF27" s="484"/>
      <c r="AG27" s="484"/>
      <c r="AH27" s="484"/>
      <c r="AI27" s="484"/>
      <c r="AJ27" s="484"/>
      <c r="AK27" s="484"/>
      <c r="AL27" s="484"/>
      <c r="AM27" s="485"/>
      <c r="AN27" s="485"/>
      <c r="AO27" s="553"/>
      <c r="AP27" s="551"/>
      <c r="AQ27" s="557">
        <f>MTDC!R70+MTDC!R146</f>
        <v>0</v>
      </c>
      <c r="AR27" s="526"/>
      <c r="AS27" s="457"/>
      <c r="AT27" s="479" t="s">
        <v>290</v>
      </c>
      <c r="AU27" s="484"/>
      <c r="AV27" s="484"/>
      <c r="AW27" s="484"/>
      <c r="AX27" s="484"/>
      <c r="AY27" s="484"/>
      <c r="AZ27" s="484"/>
      <c r="BA27" s="484"/>
      <c r="BB27" s="485"/>
      <c r="BC27" s="485"/>
      <c r="BD27" s="553"/>
      <c r="BE27" s="551"/>
      <c r="BF27" s="522">
        <f>MTDC!T70+MTDC!T146</f>
        <v>0</v>
      </c>
      <c r="BG27" s="526"/>
      <c r="BH27" s="457"/>
      <c r="BI27" s="479" t="s">
        <v>290</v>
      </c>
      <c r="BJ27" s="484"/>
      <c r="BK27" s="484"/>
      <c r="BL27" s="484"/>
      <c r="BM27" s="484"/>
      <c r="BN27" s="484"/>
      <c r="BO27" s="484"/>
      <c r="BP27" s="484"/>
      <c r="BQ27" s="485"/>
      <c r="BR27" s="527"/>
      <c r="BS27" s="552"/>
      <c r="BT27" s="549"/>
      <c r="BU27" s="522">
        <f>MTDC!V70+MTDC!V146</f>
        <v>0</v>
      </c>
      <c r="BV27" s="526"/>
      <c r="BW27" s="457"/>
      <c r="BX27" s="479" t="s">
        <v>290</v>
      </c>
      <c r="BY27" s="484"/>
      <c r="BZ27" s="484"/>
      <c r="CA27" s="484"/>
      <c r="CB27" s="484"/>
      <c r="CC27" s="484"/>
      <c r="CD27" s="484"/>
      <c r="CE27" s="484"/>
      <c r="CF27" s="485"/>
      <c r="CG27" s="485"/>
      <c r="CH27" s="553"/>
      <c r="CI27" s="551"/>
      <c r="CJ27" s="528">
        <f t="shared" si="2"/>
        <v>0</v>
      </c>
      <c r="CK27" s="556">
        <f>MTDC!X70+MTDC!X146</f>
        <v>0</v>
      </c>
      <c r="CL27" s="457"/>
    </row>
    <row r="28" spans="1:90" ht="12" customHeight="1">
      <c r="A28" s="479"/>
      <c r="B28" s="480"/>
      <c r="C28" s="480" t="s">
        <v>291</v>
      </c>
      <c r="D28" s="480"/>
      <c r="E28" s="480"/>
      <c r="F28" s="480"/>
      <c r="G28" s="480"/>
      <c r="H28" s="480"/>
      <c r="I28" s="527"/>
      <c r="J28" s="527"/>
      <c r="K28" s="527"/>
      <c r="L28" s="546"/>
      <c r="M28" s="557">
        <f>MTDC!N72+MTDC!N147</f>
        <v>0</v>
      </c>
      <c r="N28" s="525">
        <f>M26+M27</f>
        <v>0</v>
      </c>
      <c r="O28" s="457"/>
      <c r="P28" s="479"/>
      <c r="Q28" s="484"/>
      <c r="R28" s="484" t="s">
        <v>292</v>
      </c>
      <c r="S28" s="484"/>
      <c r="T28" s="484"/>
      <c r="U28" s="484"/>
      <c r="V28" s="484"/>
      <c r="W28" s="484"/>
      <c r="X28" s="485"/>
      <c r="Y28" s="527"/>
      <c r="Z28" s="552"/>
      <c r="AA28" s="549"/>
      <c r="AB28" s="557">
        <f>MTDC!P72+MTDC!P147</f>
        <v>0</v>
      </c>
      <c r="AC28" s="525">
        <f>AB27+AB26</f>
        <v>0</v>
      </c>
      <c r="AD28" s="457"/>
      <c r="AE28" s="479"/>
      <c r="AF28" s="484"/>
      <c r="AG28" s="484" t="s">
        <v>292</v>
      </c>
      <c r="AH28" s="484"/>
      <c r="AI28" s="484"/>
      <c r="AJ28" s="484"/>
      <c r="AK28" s="484"/>
      <c r="AL28" s="484"/>
      <c r="AM28" s="485"/>
      <c r="AN28" s="485"/>
      <c r="AO28" s="553"/>
      <c r="AP28" s="551"/>
      <c r="AQ28" s="557">
        <f>MTDC!R72+MTDC!R147</f>
        <v>0</v>
      </c>
      <c r="AR28" s="526">
        <f>AQ27+AQ26</f>
        <v>0</v>
      </c>
      <c r="AS28" s="457"/>
      <c r="AT28" s="479"/>
      <c r="AU28" s="484"/>
      <c r="AV28" s="484" t="s">
        <v>292</v>
      </c>
      <c r="AW28" s="484"/>
      <c r="AX28" s="484"/>
      <c r="AY28" s="484"/>
      <c r="AZ28" s="484"/>
      <c r="BA28" s="484"/>
      <c r="BB28" s="485"/>
      <c r="BC28" s="485"/>
      <c r="BD28" s="553"/>
      <c r="BE28" s="551"/>
      <c r="BF28" s="522">
        <f>MTDC!T72+MTDC!T147</f>
        <v>0</v>
      </c>
      <c r="BG28" s="526">
        <f>BF26+BF27</f>
        <v>0</v>
      </c>
      <c r="BH28" s="457"/>
      <c r="BI28" s="479"/>
      <c r="BJ28" s="484"/>
      <c r="BK28" s="484" t="s">
        <v>292</v>
      </c>
      <c r="BL28" s="484"/>
      <c r="BM28" s="484"/>
      <c r="BN28" s="484"/>
      <c r="BO28" s="484"/>
      <c r="BP28" s="484"/>
      <c r="BQ28" s="485"/>
      <c r="BR28" s="527"/>
      <c r="BS28" s="552"/>
      <c r="BT28" s="549"/>
      <c r="BU28" s="522">
        <f>MTDC!V72+MTDC!V147</f>
        <v>0</v>
      </c>
      <c r="BV28" s="526">
        <f>BU26+BU27</f>
        <v>0</v>
      </c>
      <c r="BW28" s="457"/>
      <c r="BX28" s="479"/>
      <c r="BY28" s="484"/>
      <c r="BZ28" s="484" t="s">
        <v>292</v>
      </c>
      <c r="CA28" s="484"/>
      <c r="CB28" s="484"/>
      <c r="CC28" s="484"/>
      <c r="CD28" s="484"/>
      <c r="CE28" s="484"/>
      <c r="CF28" s="485"/>
      <c r="CG28" s="485"/>
      <c r="CH28" s="553"/>
      <c r="CI28" s="551"/>
      <c r="CJ28" s="528">
        <f t="shared" si="2"/>
        <v>0</v>
      </c>
      <c r="CK28" s="556">
        <f>MTDC!X72+MTDC!X147</f>
        <v>0</v>
      </c>
      <c r="CL28" s="457"/>
    </row>
    <row r="29" spans="1:90" ht="12" customHeight="1">
      <c r="A29" s="558" t="s">
        <v>293</v>
      </c>
      <c r="B29" s="480"/>
      <c r="C29" s="480"/>
      <c r="D29" s="480"/>
      <c r="E29" s="480"/>
      <c r="F29" s="480"/>
      <c r="G29" s="480"/>
      <c r="H29" s="480"/>
      <c r="I29" s="527"/>
      <c r="J29" s="527"/>
      <c r="K29" s="527"/>
      <c r="L29" s="546"/>
      <c r="M29" s="539"/>
      <c r="N29" s="540"/>
      <c r="O29" s="457"/>
      <c r="P29" s="558" t="s">
        <v>294</v>
      </c>
      <c r="Q29" s="484"/>
      <c r="R29" s="484"/>
      <c r="S29" s="484"/>
      <c r="T29" s="484"/>
      <c r="U29" s="484"/>
      <c r="V29" s="484"/>
      <c r="W29" s="484"/>
      <c r="X29" s="485"/>
      <c r="Y29" s="527"/>
      <c r="Z29" s="559"/>
      <c r="AA29" s="560"/>
      <c r="AB29" s="539"/>
      <c r="AC29" s="540"/>
      <c r="AD29" s="457"/>
      <c r="AE29" s="558" t="s">
        <v>293</v>
      </c>
      <c r="AF29" s="484"/>
      <c r="AG29" s="484"/>
      <c r="AH29" s="484"/>
      <c r="AI29" s="484"/>
      <c r="AJ29" s="484"/>
      <c r="AK29" s="484"/>
      <c r="AL29" s="484"/>
      <c r="AM29" s="485"/>
      <c r="AN29" s="485"/>
      <c r="AO29" s="561"/>
      <c r="AP29" s="560"/>
      <c r="AQ29" s="539"/>
      <c r="AR29" s="540"/>
      <c r="AS29" s="457"/>
      <c r="AT29" s="558" t="s">
        <v>293</v>
      </c>
      <c r="AU29" s="484"/>
      <c r="AV29" s="484"/>
      <c r="AW29" s="484"/>
      <c r="AX29" s="484"/>
      <c r="AY29" s="484"/>
      <c r="AZ29" s="484"/>
      <c r="BA29" s="484"/>
      <c r="BB29" s="485"/>
      <c r="BC29" s="485"/>
      <c r="BD29" s="561"/>
      <c r="BE29" s="560"/>
      <c r="BF29" s="539"/>
      <c r="BG29" s="540"/>
      <c r="BH29" s="457"/>
      <c r="BI29" s="558" t="s">
        <v>293</v>
      </c>
      <c r="BJ29" s="484"/>
      <c r="BK29" s="484"/>
      <c r="BL29" s="484"/>
      <c r="BM29" s="484"/>
      <c r="BN29" s="484"/>
      <c r="BO29" s="484"/>
      <c r="BP29" s="484"/>
      <c r="BQ29" s="485"/>
      <c r="BR29" s="485"/>
      <c r="BS29" s="561"/>
      <c r="BT29" s="560"/>
      <c r="BU29" s="539"/>
      <c r="BV29" s="540"/>
      <c r="BW29" s="457"/>
      <c r="BX29" s="558" t="s">
        <v>293</v>
      </c>
      <c r="BY29" s="484"/>
      <c r="BZ29" s="484"/>
      <c r="CA29" s="484"/>
      <c r="CB29" s="484"/>
      <c r="CC29" s="484"/>
      <c r="CD29" s="484"/>
      <c r="CE29" s="484"/>
      <c r="CF29" s="485"/>
      <c r="CG29" s="485"/>
      <c r="CH29" s="561"/>
      <c r="CI29" s="560"/>
      <c r="CJ29" s="539"/>
      <c r="CK29" s="540"/>
      <c r="CL29" s="457"/>
    </row>
    <row r="30" spans="1:90" ht="12" customHeight="1">
      <c r="A30" s="562" t="s">
        <v>577</v>
      </c>
      <c r="B30" s="563"/>
      <c r="C30" s="563" t="s">
        <v>577</v>
      </c>
      <c r="D30" s="563"/>
      <c r="E30" s="563"/>
      <c r="F30" s="563"/>
      <c r="G30" s="563"/>
      <c r="H30" s="563"/>
      <c r="I30" s="564"/>
      <c r="J30" s="564"/>
      <c r="K30" s="564"/>
      <c r="L30" s="565"/>
      <c r="M30" s="566"/>
      <c r="N30" s="567"/>
      <c r="O30" s="457"/>
      <c r="P30" s="562"/>
      <c r="Q30" s="563"/>
      <c r="R30" s="563"/>
      <c r="S30" s="563"/>
      <c r="T30" s="563"/>
      <c r="U30" s="563"/>
      <c r="V30" s="563"/>
      <c r="W30" s="563"/>
      <c r="X30" s="564"/>
      <c r="Y30" s="564"/>
      <c r="Z30" s="568"/>
      <c r="AA30" s="565"/>
      <c r="AB30" s="569"/>
      <c r="AC30" s="570"/>
      <c r="AD30" s="457"/>
      <c r="AE30" s="562"/>
      <c r="AF30" s="563"/>
      <c r="AG30" s="563"/>
      <c r="AH30" s="563"/>
      <c r="AI30" s="563"/>
      <c r="AJ30" s="563"/>
      <c r="AK30" s="563"/>
      <c r="AL30" s="563"/>
      <c r="AM30" s="564"/>
      <c r="AN30" s="564"/>
      <c r="AO30" s="568"/>
      <c r="AP30" s="565"/>
      <c r="AQ30" s="569"/>
      <c r="AR30" s="570"/>
      <c r="AS30" s="457"/>
      <c r="AT30" s="562"/>
      <c r="AU30" s="563"/>
      <c r="AV30" s="563"/>
      <c r="AW30" s="563"/>
      <c r="AX30" s="563"/>
      <c r="AY30" s="563"/>
      <c r="AZ30" s="563"/>
      <c r="BA30" s="563"/>
      <c r="BB30" s="564"/>
      <c r="BC30" s="564"/>
      <c r="BD30" s="568"/>
      <c r="BE30" s="565"/>
      <c r="BF30" s="569"/>
      <c r="BG30" s="570"/>
      <c r="BH30" s="457"/>
      <c r="BI30" s="562"/>
      <c r="BJ30" s="563"/>
      <c r="BK30" s="563"/>
      <c r="BL30" s="563"/>
      <c r="BM30" s="563"/>
      <c r="BN30" s="563"/>
      <c r="BO30" s="563"/>
      <c r="BP30" s="563"/>
      <c r="BQ30" s="564"/>
      <c r="BR30" s="564"/>
      <c r="BS30" s="568"/>
      <c r="BT30" s="565"/>
      <c r="BU30" s="569"/>
      <c r="BV30" s="570"/>
      <c r="BW30" s="457"/>
      <c r="BX30" s="468"/>
      <c r="CF30" s="452"/>
      <c r="CG30" s="452"/>
      <c r="CH30" s="561"/>
      <c r="CI30" s="560"/>
      <c r="CJ30" s="569"/>
      <c r="CK30" s="570"/>
      <c r="CL30" s="457"/>
    </row>
    <row r="31" spans="1:90" ht="12" customHeight="1">
      <c r="A31" s="562"/>
      <c r="B31" s="563"/>
      <c r="C31" s="563"/>
      <c r="D31" s="563"/>
      <c r="E31" s="571"/>
      <c r="F31" s="571"/>
      <c r="G31" s="571"/>
      <c r="H31" s="571"/>
      <c r="I31" s="564"/>
      <c r="J31" s="564"/>
      <c r="K31" s="564"/>
      <c r="L31" s="572"/>
      <c r="M31" s="573"/>
      <c r="N31" s="574"/>
      <c r="O31" s="457"/>
      <c r="P31" s="562"/>
      <c r="Q31" s="563"/>
      <c r="R31" s="563"/>
      <c r="S31" s="563"/>
      <c r="T31" s="571"/>
      <c r="U31" s="571"/>
      <c r="V31" s="571"/>
      <c r="W31" s="571"/>
      <c r="X31" s="564"/>
      <c r="Y31" s="564"/>
      <c r="Z31" s="568"/>
      <c r="AA31" s="565"/>
      <c r="AB31" s="569"/>
      <c r="AC31" s="570"/>
      <c r="AD31" s="457"/>
      <c r="AE31" s="562"/>
      <c r="AF31" s="563"/>
      <c r="AG31" s="563"/>
      <c r="AH31" s="563"/>
      <c r="AI31" s="571"/>
      <c r="AJ31" s="571"/>
      <c r="AK31" s="571"/>
      <c r="AL31" s="571"/>
      <c r="AM31" s="564"/>
      <c r="AN31" s="564"/>
      <c r="AO31" s="568"/>
      <c r="AP31" s="565"/>
      <c r="AQ31" s="569"/>
      <c r="AR31" s="570"/>
      <c r="AS31" s="457"/>
      <c r="AT31" s="562"/>
      <c r="AU31" s="563"/>
      <c r="AV31" s="563"/>
      <c r="AW31" s="563"/>
      <c r="AX31" s="571"/>
      <c r="AY31" s="571"/>
      <c r="AZ31" s="571"/>
      <c r="BA31" s="571"/>
      <c r="BB31" s="564"/>
      <c r="BC31" s="564"/>
      <c r="BD31" s="568"/>
      <c r="BE31" s="565"/>
      <c r="BF31" s="569"/>
      <c r="BG31" s="570"/>
      <c r="BH31" s="457"/>
      <c r="BI31" s="562"/>
      <c r="BJ31" s="563"/>
      <c r="BK31" s="563"/>
      <c r="BL31" s="563"/>
      <c r="BM31" s="571"/>
      <c r="BN31" s="571"/>
      <c r="BO31" s="571"/>
      <c r="BP31" s="571"/>
      <c r="BQ31" s="564"/>
      <c r="BR31" s="564"/>
      <c r="BS31" s="568"/>
      <c r="BT31" s="565"/>
      <c r="BU31" s="569"/>
      <c r="BV31" s="570"/>
      <c r="BW31" s="457"/>
      <c r="BX31" s="468"/>
      <c r="CB31" s="450"/>
      <c r="CC31" s="450"/>
      <c r="CD31" s="450"/>
      <c r="CE31" s="450"/>
      <c r="CF31" s="452"/>
      <c r="CG31" s="452"/>
      <c r="CH31" s="561"/>
      <c r="CI31" s="560"/>
      <c r="CJ31" s="569"/>
      <c r="CK31" s="570"/>
      <c r="CL31" s="457"/>
    </row>
    <row r="32" spans="1:90" ht="12" customHeight="1">
      <c r="A32" s="562"/>
      <c r="B32" s="563"/>
      <c r="C32" s="563"/>
      <c r="D32" s="563"/>
      <c r="E32" s="571"/>
      <c r="F32" s="571"/>
      <c r="G32" s="571"/>
      <c r="H32" s="571"/>
      <c r="I32" s="564"/>
      <c r="J32" s="564"/>
      <c r="K32" s="564"/>
      <c r="L32" s="565"/>
      <c r="M32" s="566"/>
      <c r="N32" s="567"/>
      <c r="O32" s="457"/>
      <c r="P32" s="562"/>
      <c r="Q32" s="563"/>
      <c r="R32" s="563"/>
      <c r="S32" s="563"/>
      <c r="T32" s="571"/>
      <c r="U32" s="571"/>
      <c r="V32" s="571"/>
      <c r="W32" s="571"/>
      <c r="X32" s="564"/>
      <c r="Y32" s="564"/>
      <c r="Z32" s="568"/>
      <c r="AA32" s="572"/>
      <c r="AB32" s="575"/>
      <c r="AC32" s="576"/>
      <c r="AD32" s="457"/>
      <c r="AE32" s="562"/>
      <c r="AF32" s="563"/>
      <c r="AG32" s="563"/>
      <c r="AH32" s="563"/>
      <c r="AI32" s="571"/>
      <c r="AJ32" s="571"/>
      <c r="AK32" s="571"/>
      <c r="AL32" s="571"/>
      <c r="AM32" s="564"/>
      <c r="AN32" s="564"/>
      <c r="AO32" s="568"/>
      <c r="AP32" s="572"/>
      <c r="AQ32" s="575"/>
      <c r="AR32" s="576"/>
      <c r="AS32" s="457"/>
      <c r="AT32" s="562"/>
      <c r="AU32" s="563"/>
      <c r="AV32" s="563"/>
      <c r="AW32" s="563"/>
      <c r="AX32" s="571"/>
      <c r="AY32" s="571"/>
      <c r="AZ32" s="571"/>
      <c r="BA32" s="571"/>
      <c r="BB32" s="564"/>
      <c r="BC32" s="564"/>
      <c r="BD32" s="568"/>
      <c r="BE32" s="572"/>
      <c r="BF32" s="575"/>
      <c r="BG32" s="576"/>
      <c r="BH32" s="457"/>
      <c r="BI32" s="562"/>
      <c r="BJ32" s="563"/>
      <c r="BK32" s="563"/>
      <c r="BL32" s="563"/>
      <c r="BM32" s="571"/>
      <c r="BN32" s="571"/>
      <c r="BO32" s="571"/>
      <c r="BP32" s="571"/>
      <c r="BQ32" s="564"/>
      <c r="BR32" s="564"/>
      <c r="BS32" s="568"/>
      <c r="BT32" s="572"/>
      <c r="BU32" s="575"/>
      <c r="BV32" s="576"/>
      <c r="BW32" s="457"/>
      <c r="BX32" s="468"/>
      <c r="CB32" s="450"/>
      <c r="CC32" s="450"/>
      <c r="CD32" s="450"/>
      <c r="CE32" s="450"/>
      <c r="CF32" s="452"/>
      <c r="CG32" s="452"/>
      <c r="CH32" s="561"/>
      <c r="CI32" s="577"/>
      <c r="CJ32" s="575"/>
      <c r="CK32" s="576"/>
      <c r="CL32" s="457"/>
    </row>
    <row r="33" spans="1:90" ht="12" customHeight="1">
      <c r="A33" s="562"/>
      <c r="B33" s="563"/>
      <c r="C33" s="563"/>
      <c r="D33" s="563"/>
      <c r="E33" s="571"/>
      <c r="F33" s="571"/>
      <c r="G33" s="571"/>
      <c r="H33" s="571"/>
      <c r="I33" s="564"/>
      <c r="J33" s="564"/>
      <c r="K33" s="564"/>
      <c r="L33" s="565"/>
      <c r="M33" s="566"/>
      <c r="N33" s="567"/>
      <c r="O33" s="457"/>
      <c r="P33" s="562"/>
      <c r="Q33" s="563"/>
      <c r="R33" s="563"/>
      <c r="S33" s="563"/>
      <c r="T33" s="571"/>
      <c r="U33" s="571"/>
      <c r="V33" s="571"/>
      <c r="W33" s="571"/>
      <c r="X33" s="564"/>
      <c r="Y33" s="564"/>
      <c r="Z33" s="568"/>
      <c r="AA33" s="565"/>
      <c r="AB33" s="569"/>
      <c r="AC33" s="570"/>
      <c r="AD33" s="457"/>
      <c r="AE33" s="562"/>
      <c r="AF33" s="563"/>
      <c r="AG33" s="563"/>
      <c r="AH33" s="563"/>
      <c r="AI33" s="571"/>
      <c r="AJ33" s="571"/>
      <c r="AK33" s="571"/>
      <c r="AL33" s="571"/>
      <c r="AM33" s="564"/>
      <c r="AN33" s="564"/>
      <c r="AO33" s="568"/>
      <c r="AP33" s="565"/>
      <c r="AQ33" s="569"/>
      <c r="AR33" s="570"/>
      <c r="AS33" s="457"/>
      <c r="AT33" s="562"/>
      <c r="AU33" s="563"/>
      <c r="AV33" s="563"/>
      <c r="AW33" s="563"/>
      <c r="AX33" s="571"/>
      <c r="AY33" s="571"/>
      <c r="AZ33" s="571"/>
      <c r="BA33" s="571"/>
      <c r="BB33" s="564"/>
      <c r="BC33" s="564"/>
      <c r="BD33" s="568"/>
      <c r="BE33" s="565"/>
      <c r="BF33" s="569"/>
      <c r="BG33" s="570"/>
      <c r="BH33" s="457"/>
      <c r="BI33" s="562"/>
      <c r="BJ33" s="563"/>
      <c r="BK33" s="563"/>
      <c r="BL33" s="563"/>
      <c r="BM33" s="571"/>
      <c r="BN33" s="571"/>
      <c r="BO33" s="571"/>
      <c r="BP33" s="571"/>
      <c r="BQ33" s="564"/>
      <c r="BR33" s="564"/>
      <c r="BS33" s="568"/>
      <c r="BT33" s="565"/>
      <c r="BU33" s="569"/>
      <c r="BV33" s="570"/>
      <c r="BW33" s="457"/>
      <c r="BX33" s="468"/>
      <c r="CB33" s="450"/>
      <c r="CC33" s="450"/>
      <c r="CD33" s="450"/>
      <c r="CE33" s="450"/>
      <c r="CF33" s="452"/>
      <c r="CG33" s="452"/>
      <c r="CH33" s="561"/>
      <c r="CI33" s="560"/>
      <c r="CJ33" s="569"/>
      <c r="CK33" s="570"/>
      <c r="CL33" s="457"/>
    </row>
    <row r="34" spans="1:90" ht="12" customHeight="1">
      <c r="A34" s="562"/>
      <c r="B34" s="563"/>
      <c r="C34" s="563"/>
      <c r="D34" s="563"/>
      <c r="E34" s="571"/>
      <c r="F34" s="571"/>
      <c r="G34" s="571"/>
      <c r="H34" s="571"/>
      <c r="I34" s="564"/>
      <c r="J34" s="564"/>
      <c r="K34" s="564"/>
      <c r="L34" s="565"/>
      <c r="M34" s="578"/>
      <c r="N34" s="567"/>
      <c r="O34" s="457"/>
      <c r="P34" s="562"/>
      <c r="Q34" s="563"/>
      <c r="R34" s="563"/>
      <c r="S34" s="563"/>
      <c r="T34" s="571"/>
      <c r="U34" s="571"/>
      <c r="V34" s="571"/>
      <c r="W34" s="571"/>
      <c r="X34" s="564"/>
      <c r="Y34" s="564"/>
      <c r="Z34" s="568"/>
      <c r="AA34" s="565"/>
      <c r="AB34" s="569"/>
      <c r="AC34" s="570"/>
      <c r="AD34" s="457"/>
      <c r="AE34" s="562"/>
      <c r="AF34" s="563"/>
      <c r="AG34" s="563"/>
      <c r="AH34" s="563"/>
      <c r="AI34" s="571"/>
      <c r="AJ34" s="571"/>
      <c r="AK34" s="571"/>
      <c r="AL34" s="571"/>
      <c r="AM34" s="564"/>
      <c r="AN34" s="564"/>
      <c r="AO34" s="568"/>
      <c r="AP34" s="565"/>
      <c r="AQ34" s="569"/>
      <c r="AR34" s="570"/>
      <c r="AS34" s="457"/>
      <c r="AT34" s="562"/>
      <c r="AU34" s="563"/>
      <c r="AV34" s="563"/>
      <c r="AW34" s="563"/>
      <c r="AX34" s="571"/>
      <c r="AY34" s="571"/>
      <c r="AZ34" s="571"/>
      <c r="BA34" s="571"/>
      <c r="BB34" s="564"/>
      <c r="BC34" s="564"/>
      <c r="BD34" s="568"/>
      <c r="BE34" s="565"/>
      <c r="BF34" s="569"/>
      <c r="BG34" s="570"/>
      <c r="BH34" s="457"/>
      <c r="BI34" s="562"/>
      <c r="BJ34" s="563"/>
      <c r="BK34" s="563"/>
      <c r="BL34" s="563"/>
      <c r="BM34" s="571"/>
      <c r="BN34" s="571"/>
      <c r="BO34" s="571"/>
      <c r="BP34" s="571"/>
      <c r="BQ34" s="564"/>
      <c r="BR34" s="564"/>
      <c r="BS34" s="568"/>
      <c r="BT34" s="565"/>
      <c r="BU34" s="569"/>
      <c r="BV34" s="570"/>
      <c r="BW34" s="457"/>
      <c r="BX34" s="468"/>
      <c r="CB34" s="450"/>
      <c r="CC34" s="450"/>
      <c r="CD34" s="450"/>
      <c r="CE34" s="450"/>
      <c r="CF34" s="452"/>
      <c r="CG34" s="452"/>
      <c r="CH34" s="561"/>
      <c r="CI34" s="560"/>
      <c r="CJ34" s="569"/>
      <c r="CK34" s="570"/>
      <c r="CL34" s="457"/>
    </row>
    <row r="35" spans="1:90" ht="12" customHeight="1">
      <c r="A35" s="468"/>
      <c r="B35" s="448"/>
      <c r="C35" s="579" t="s">
        <v>210</v>
      </c>
      <c r="D35" s="448"/>
      <c r="E35" s="448"/>
      <c r="F35" s="448"/>
      <c r="G35" s="448"/>
      <c r="H35" s="448"/>
      <c r="I35" s="451"/>
      <c r="J35" s="451"/>
      <c r="K35" s="451"/>
      <c r="L35" s="560"/>
      <c r="M35" s="522">
        <f>MTDC!N168</f>
        <v>0</v>
      </c>
      <c r="N35" s="525"/>
      <c r="O35" s="457"/>
      <c r="P35" s="468"/>
      <c r="R35" s="580" t="s">
        <v>210</v>
      </c>
      <c r="X35" s="452"/>
      <c r="Y35" s="451"/>
      <c r="Z35" s="581"/>
      <c r="AA35" s="582"/>
      <c r="AB35" s="522">
        <f>MTDC!P168</f>
        <v>0</v>
      </c>
      <c r="AC35" s="525"/>
      <c r="AD35" s="457"/>
      <c r="AE35" s="468"/>
      <c r="AG35" s="580" t="s">
        <v>210</v>
      </c>
      <c r="AM35" s="452"/>
      <c r="AN35" s="452"/>
      <c r="AO35" s="583"/>
      <c r="AP35" s="584"/>
      <c r="AQ35" s="522">
        <f>MTDC!R168</f>
        <v>0</v>
      </c>
      <c r="AR35" s="526"/>
      <c r="AS35" s="457"/>
      <c r="AT35" s="468"/>
      <c r="AV35" s="580" t="s">
        <v>210</v>
      </c>
      <c r="BB35" s="452"/>
      <c r="BC35" s="452"/>
      <c r="BD35" s="583"/>
      <c r="BE35" s="584"/>
      <c r="BF35" s="522">
        <f>MTDC!T168</f>
        <v>0</v>
      </c>
      <c r="BG35" s="526"/>
      <c r="BH35" s="457"/>
      <c r="BI35" s="464"/>
      <c r="BJ35" s="448"/>
      <c r="BK35" s="579" t="s">
        <v>210</v>
      </c>
      <c r="BL35" s="448"/>
      <c r="BM35" s="448"/>
      <c r="BN35" s="448"/>
      <c r="BO35" s="448"/>
      <c r="BP35" s="448"/>
      <c r="BQ35" s="451"/>
      <c r="BR35" s="451"/>
      <c r="BS35" s="581"/>
      <c r="BT35" s="582"/>
      <c r="BU35" s="522">
        <f>MTDC!V168</f>
        <v>0</v>
      </c>
      <c r="BV35" s="526"/>
      <c r="BW35" s="457"/>
      <c r="BX35" s="468"/>
      <c r="BZ35" s="580" t="s">
        <v>210</v>
      </c>
      <c r="CF35" s="452"/>
      <c r="CG35" s="452"/>
      <c r="CH35" s="583"/>
      <c r="CI35" s="584"/>
      <c r="CJ35" s="528">
        <f>AQ35+AB35+M35+BF35+BU35</f>
        <v>0</v>
      </c>
      <c r="CK35" s="556">
        <f>MTDC!X168</f>
        <v>0</v>
      </c>
      <c r="CL35" s="457"/>
    </row>
    <row r="36" spans="1:90" ht="12" customHeight="1">
      <c r="A36" s="479" t="s">
        <v>295</v>
      </c>
      <c r="B36" s="480"/>
      <c r="C36" s="480"/>
      <c r="D36" s="480"/>
      <c r="E36" s="585"/>
      <c r="F36" s="480"/>
      <c r="G36" s="480"/>
      <c r="H36" s="480"/>
      <c r="I36" s="527"/>
      <c r="J36" s="527"/>
      <c r="K36" s="527"/>
      <c r="L36" s="546"/>
      <c r="M36" s="522">
        <f>MTDC!N92</f>
        <v>0</v>
      </c>
      <c r="N36" s="525"/>
      <c r="O36" s="457"/>
      <c r="P36" s="479" t="s">
        <v>295</v>
      </c>
      <c r="Q36" s="484"/>
      <c r="R36" s="484"/>
      <c r="S36" s="484"/>
      <c r="T36" s="586"/>
      <c r="U36" s="484"/>
      <c r="V36" s="484"/>
      <c r="W36" s="484"/>
      <c r="X36" s="485"/>
      <c r="Y36" s="527"/>
      <c r="Z36" s="552"/>
      <c r="AA36" s="549"/>
      <c r="AB36" s="522">
        <f>MTDC!P92</f>
        <v>0</v>
      </c>
      <c r="AC36" s="525"/>
      <c r="AD36" s="457"/>
      <c r="AE36" s="479" t="s">
        <v>295</v>
      </c>
      <c r="AF36" s="484"/>
      <c r="AG36" s="484"/>
      <c r="AH36" s="484"/>
      <c r="AI36" s="586"/>
      <c r="AJ36" s="484"/>
      <c r="AK36" s="484"/>
      <c r="AL36" s="484"/>
      <c r="AM36" s="485"/>
      <c r="AN36" s="485"/>
      <c r="AO36" s="553"/>
      <c r="AP36" s="551"/>
      <c r="AQ36" s="522">
        <f>MTDC!R92</f>
        <v>0</v>
      </c>
      <c r="AR36" s="526"/>
      <c r="AS36" s="457"/>
      <c r="AT36" s="479" t="s">
        <v>295</v>
      </c>
      <c r="AU36" s="484"/>
      <c r="AV36" s="484"/>
      <c r="AW36" s="484"/>
      <c r="AX36" s="586"/>
      <c r="AY36" s="484"/>
      <c r="AZ36" s="484"/>
      <c r="BA36" s="484"/>
      <c r="BB36" s="485"/>
      <c r="BC36" s="485"/>
      <c r="BD36" s="553"/>
      <c r="BE36" s="551"/>
      <c r="BF36" s="522">
        <f>MTDC!T92</f>
        <v>0</v>
      </c>
      <c r="BG36" s="526"/>
      <c r="BH36" s="457"/>
      <c r="BI36" s="479" t="s">
        <v>295</v>
      </c>
      <c r="BJ36" s="484"/>
      <c r="BK36" s="484"/>
      <c r="BL36" s="484"/>
      <c r="BM36" s="586"/>
      <c r="BN36" s="484"/>
      <c r="BO36" s="484"/>
      <c r="BP36" s="484"/>
      <c r="BQ36" s="485"/>
      <c r="BR36" s="485"/>
      <c r="BS36" s="553"/>
      <c r="BT36" s="551"/>
      <c r="BU36" s="522">
        <f>MTDC!V92</f>
        <v>0</v>
      </c>
      <c r="BV36" s="526"/>
      <c r="BW36" s="457"/>
      <c r="BX36" s="479" t="s">
        <v>295</v>
      </c>
      <c r="BY36" s="484"/>
      <c r="BZ36" s="484"/>
      <c r="CA36" s="484"/>
      <c r="CB36" s="586"/>
      <c r="CC36" s="484"/>
      <c r="CD36" s="484"/>
      <c r="CE36" s="484"/>
      <c r="CF36" s="485"/>
      <c r="CG36" s="485"/>
      <c r="CH36" s="553"/>
      <c r="CI36" s="551"/>
      <c r="CJ36" s="528">
        <f>AQ36+AB36+M36+BF36+BU36</f>
        <v>0</v>
      </c>
      <c r="CK36" s="556">
        <f>MTDC!X92</f>
        <v>0</v>
      </c>
      <c r="CL36" s="457"/>
    </row>
    <row r="37" spans="1:90" ht="12" customHeight="1">
      <c r="A37" s="479" t="s">
        <v>296</v>
      </c>
      <c r="B37" s="480"/>
      <c r="C37" s="480"/>
      <c r="D37" s="585"/>
      <c r="E37" s="448"/>
      <c r="F37" s="480"/>
      <c r="G37" s="480"/>
      <c r="H37" s="480"/>
      <c r="I37" s="527"/>
      <c r="J37" s="527"/>
      <c r="K37" s="527"/>
      <c r="L37" s="546"/>
      <c r="M37" s="522">
        <f>MTDC!N101</f>
        <v>0</v>
      </c>
      <c r="N37" s="525"/>
      <c r="O37" s="457"/>
      <c r="P37" s="479" t="s">
        <v>297</v>
      </c>
      <c r="Q37" s="484"/>
      <c r="R37" s="484"/>
      <c r="S37" s="586"/>
      <c r="U37" s="484"/>
      <c r="V37" s="484"/>
      <c r="W37" s="484"/>
      <c r="X37" s="485"/>
      <c r="Y37" s="527"/>
      <c r="Z37" s="552"/>
      <c r="AA37" s="549"/>
      <c r="AB37" s="522">
        <f>MTDC!P101</f>
        <v>0</v>
      </c>
      <c r="AC37" s="525"/>
      <c r="AD37" s="457"/>
      <c r="AE37" s="479" t="s">
        <v>297</v>
      </c>
      <c r="AF37" s="484"/>
      <c r="AG37" s="484"/>
      <c r="AH37" s="586"/>
      <c r="AJ37" s="484"/>
      <c r="AK37" s="484"/>
      <c r="AL37" s="484"/>
      <c r="AM37" s="485"/>
      <c r="AN37" s="485"/>
      <c r="AO37" s="553"/>
      <c r="AP37" s="551"/>
      <c r="AQ37" s="522">
        <f>MTDC!R101</f>
        <v>0</v>
      </c>
      <c r="AR37" s="526"/>
      <c r="AS37" s="457"/>
      <c r="AT37" s="479" t="s">
        <v>297</v>
      </c>
      <c r="AU37" s="484"/>
      <c r="AV37" s="484"/>
      <c r="AW37" s="586"/>
      <c r="AY37" s="484"/>
      <c r="AZ37" s="484"/>
      <c r="BA37" s="484"/>
      <c r="BB37" s="485"/>
      <c r="BC37" s="485"/>
      <c r="BD37" s="553"/>
      <c r="BE37" s="551"/>
      <c r="BF37" s="522">
        <f>MTDC!T101</f>
        <v>0</v>
      </c>
      <c r="BG37" s="526"/>
      <c r="BH37" s="457"/>
      <c r="BI37" s="479" t="s">
        <v>297</v>
      </c>
      <c r="BJ37" s="484"/>
      <c r="BK37" s="484"/>
      <c r="BL37" s="586"/>
      <c r="BN37" s="484"/>
      <c r="BO37" s="484"/>
      <c r="BP37" s="484"/>
      <c r="BQ37" s="485"/>
      <c r="BR37" s="485"/>
      <c r="BS37" s="553"/>
      <c r="BT37" s="551"/>
      <c r="BU37" s="522">
        <f>MTDC!V101</f>
        <v>0</v>
      </c>
      <c r="BV37" s="526"/>
      <c r="BW37" s="457"/>
      <c r="BX37" s="479" t="s">
        <v>297</v>
      </c>
      <c r="BY37" s="484"/>
      <c r="BZ37" s="484"/>
      <c r="CA37" s="586"/>
      <c r="CC37" s="484"/>
      <c r="CD37" s="484"/>
      <c r="CE37" s="484"/>
      <c r="CF37" s="485"/>
      <c r="CG37" s="485"/>
      <c r="CH37" s="553"/>
      <c r="CI37" s="551"/>
      <c r="CJ37" s="528">
        <f>AQ37+AB37+M37+BF37+BU37</f>
        <v>0</v>
      </c>
      <c r="CK37" s="556">
        <f>MTDC!X101</f>
        <v>0</v>
      </c>
      <c r="CL37" s="457"/>
    </row>
    <row r="38" spans="1:90" ht="12" customHeight="1">
      <c r="A38" s="468"/>
      <c r="B38" s="448"/>
      <c r="C38" s="448"/>
      <c r="D38" s="448"/>
      <c r="E38" s="480"/>
      <c r="F38" s="480"/>
      <c r="G38" s="480"/>
      <c r="H38" s="480"/>
      <c r="I38" s="527"/>
      <c r="J38" s="527"/>
      <c r="K38" s="527"/>
      <c r="L38" s="546"/>
      <c r="M38" s="539"/>
      <c r="N38" s="540"/>
      <c r="O38" s="457"/>
      <c r="P38" s="468"/>
      <c r="T38" s="484"/>
      <c r="U38" s="484"/>
      <c r="V38" s="484"/>
      <c r="W38" s="484"/>
      <c r="X38" s="485"/>
      <c r="Y38" s="527"/>
      <c r="Z38" s="559"/>
      <c r="AA38" s="560"/>
      <c r="AB38" s="539"/>
      <c r="AC38" s="540"/>
      <c r="AD38" s="457"/>
      <c r="AE38" s="468"/>
      <c r="AI38" s="484"/>
      <c r="AJ38" s="484"/>
      <c r="AK38" s="484"/>
      <c r="AL38" s="484"/>
      <c r="AM38" s="485"/>
      <c r="AN38" s="485"/>
      <c r="AO38" s="561"/>
      <c r="AP38" s="560"/>
      <c r="AQ38" s="539"/>
      <c r="AR38" s="540"/>
      <c r="AS38" s="457"/>
      <c r="AT38" s="468"/>
      <c r="AX38" s="484"/>
      <c r="AY38" s="484"/>
      <c r="AZ38" s="484"/>
      <c r="BA38" s="484"/>
      <c r="BB38" s="485"/>
      <c r="BC38" s="485"/>
      <c r="BD38" s="561"/>
      <c r="BE38" s="560"/>
      <c r="BF38" s="539"/>
      <c r="BG38" s="540"/>
      <c r="BH38" s="457"/>
      <c r="BI38" s="468"/>
      <c r="BM38" s="484"/>
      <c r="BN38" s="484"/>
      <c r="BO38" s="484"/>
      <c r="BP38" s="484"/>
      <c r="BQ38" s="485"/>
      <c r="BR38" s="485"/>
      <c r="BS38" s="561"/>
      <c r="BT38" s="560"/>
      <c r="BU38" s="539"/>
      <c r="BV38" s="540"/>
      <c r="BW38" s="457"/>
      <c r="BX38" s="468"/>
      <c r="CB38" s="484"/>
      <c r="CC38" s="484"/>
      <c r="CD38" s="484"/>
      <c r="CE38" s="484"/>
      <c r="CF38" s="485"/>
      <c r="CG38" s="485"/>
      <c r="CH38" s="561"/>
      <c r="CI38" s="560"/>
      <c r="CJ38" s="539"/>
      <c r="CK38" s="540"/>
      <c r="CL38" s="457"/>
    </row>
    <row r="39" spans="1:90" ht="12" customHeight="1">
      <c r="A39" s="468"/>
      <c r="B39" s="448"/>
      <c r="C39" s="448"/>
      <c r="D39" s="448"/>
      <c r="E39" s="448"/>
      <c r="F39" s="448"/>
      <c r="G39" s="448"/>
      <c r="H39" s="448"/>
      <c r="I39" s="451"/>
      <c r="J39" s="451"/>
      <c r="K39" s="451"/>
      <c r="L39" s="560"/>
      <c r="M39" s="569"/>
      <c r="N39" s="570"/>
      <c r="O39" s="457"/>
      <c r="P39" s="468"/>
      <c r="X39" s="452"/>
      <c r="Y39" s="451"/>
      <c r="Z39" s="581"/>
      <c r="AA39" s="582"/>
      <c r="AB39" s="569"/>
      <c r="AC39" s="570"/>
      <c r="AD39" s="457"/>
      <c r="AE39" s="468"/>
      <c r="AM39" s="452"/>
      <c r="AN39" s="452"/>
      <c r="AO39" s="583"/>
      <c r="AP39" s="582"/>
      <c r="AQ39" s="569"/>
      <c r="AR39" s="570"/>
      <c r="AS39" s="457"/>
      <c r="AT39" s="468"/>
      <c r="BB39" s="452"/>
      <c r="BC39" s="452"/>
      <c r="BD39" s="583"/>
      <c r="BE39" s="582"/>
      <c r="BF39" s="569"/>
      <c r="BG39" s="570"/>
      <c r="BH39" s="457"/>
      <c r="BI39" s="468"/>
      <c r="BQ39" s="452"/>
      <c r="BR39" s="452"/>
      <c r="BS39" s="583"/>
      <c r="BT39" s="582"/>
      <c r="BU39" s="569"/>
      <c r="BV39" s="570"/>
      <c r="BW39" s="457"/>
      <c r="BX39" s="468"/>
      <c r="CF39" s="452"/>
      <c r="CG39" s="452"/>
      <c r="CH39" s="583"/>
      <c r="CI39" s="582"/>
      <c r="CJ39" s="569"/>
      <c r="CK39" s="570"/>
      <c r="CL39" s="457"/>
    </row>
    <row r="40" spans="1:90" ht="12" customHeight="1">
      <c r="A40" s="479" t="s">
        <v>298</v>
      </c>
      <c r="B40" s="480"/>
      <c r="C40" s="480"/>
      <c r="D40" s="480"/>
      <c r="E40" s="480"/>
      <c r="F40" s="480"/>
      <c r="G40" s="480"/>
      <c r="H40" s="480"/>
      <c r="I40" s="527"/>
      <c r="J40" s="527"/>
      <c r="K40" s="527"/>
      <c r="L40" s="546"/>
      <c r="M40" s="539"/>
      <c r="N40" s="540"/>
      <c r="O40" s="457"/>
      <c r="P40" s="479" t="s">
        <v>298</v>
      </c>
      <c r="Q40" s="484"/>
      <c r="R40" s="484"/>
      <c r="S40" s="484"/>
      <c r="T40" s="484"/>
      <c r="U40" s="484"/>
      <c r="V40" s="484"/>
      <c r="W40" s="484"/>
      <c r="X40" s="485"/>
      <c r="Y40" s="527"/>
      <c r="Z40" s="559"/>
      <c r="AA40" s="560"/>
      <c r="AB40" s="539"/>
      <c r="AC40" s="540"/>
      <c r="AD40" s="457"/>
      <c r="AE40" s="479" t="s">
        <v>298</v>
      </c>
      <c r="AF40" s="484"/>
      <c r="AG40" s="484"/>
      <c r="AH40" s="484"/>
      <c r="AI40" s="484"/>
      <c r="AJ40" s="484"/>
      <c r="AK40" s="484"/>
      <c r="AL40" s="484"/>
      <c r="AM40" s="485"/>
      <c r="AN40" s="485"/>
      <c r="AO40" s="561"/>
      <c r="AP40" s="560"/>
      <c r="AQ40" s="539"/>
      <c r="AR40" s="540"/>
      <c r="AS40" s="457"/>
      <c r="AT40" s="479" t="s">
        <v>298</v>
      </c>
      <c r="AU40" s="484"/>
      <c r="AV40" s="484"/>
      <c r="AW40" s="484"/>
      <c r="AX40" s="484"/>
      <c r="AY40" s="484"/>
      <c r="AZ40" s="484"/>
      <c r="BA40" s="484"/>
      <c r="BB40" s="485"/>
      <c r="BC40" s="485"/>
      <c r="BD40" s="561"/>
      <c r="BE40" s="560"/>
      <c r="BF40" s="539"/>
      <c r="BG40" s="540"/>
      <c r="BH40" s="457"/>
      <c r="BI40" s="479" t="s">
        <v>298</v>
      </c>
      <c r="BJ40" s="484"/>
      <c r="BK40" s="484"/>
      <c r="BL40" s="484"/>
      <c r="BM40" s="484"/>
      <c r="BN40" s="484"/>
      <c r="BO40" s="484"/>
      <c r="BP40" s="484"/>
      <c r="BQ40" s="485"/>
      <c r="BR40" s="485"/>
      <c r="BS40" s="561"/>
      <c r="BT40" s="560"/>
      <c r="BU40" s="539"/>
      <c r="BV40" s="540"/>
      <c r="BW40" s="457"/>
      <c r="BX40" s="479" t="s">
        <v>298</v>
      </c>
      <c r="BY40" s="484"/>
      <c r="BZ40" s="484"/>
      <c r="CA40" s="484"/>
      <c r="CB40" s="484"/>
      <c r="CC40" s="484"/>
      <c r="CD40" s="484"/>
      <c r="CE40" s="484"/>
      <c r="CF40" s="485"/>
      <c r="CG40" s="485"/>
      <c r="CH40" s="561"/>
      <c r="CI40" s="560"/>
      <c r="CJ40" s="539"/>
      <c r="CK40" s="540"/>
      <c r="CL40" s="457"/>
    </row>
    <row r="41" spans="1:90" ht="12" customHeight="1">
      <c r="A41" s="587" t="s">
        <v>299</v>
      </c>
      <c r="B41" s="588"/>
      <c r="C41" s="448"/>
      <c r="D41" s="448"/>
      <c r="E41" s="448"/>
      <c r="F41" s="589">
        <f>MTDC!N149</f>
        <v>0</v>
      </c>
      <c r="G41" s="590"/>
      <c r="H41" s="591"/>
      <c r="I41" s="451"/>
      <c r="J41" s="451"/>
      <c r="K41" s="451"/>
      <c r="L41" s="560"/>
      <c r="M41" s="569"/>
      <c r="N41" s="570"/>
      <c r="O41" s="457"/>
      <c r="P41" s="587" t="s">
        <v>299</v>
      </c>
      <c r="S41" s="592"/>
      <c r="T41" s="592"/>
      <c r="U41" s="589">
        <f>MTDC!P149</f>
        <v>0</v>
      </c>
      <c r="V41" s="593"/>
      <c r="W41" s="594"/>
      <c r="X41" s="452"/>
      <c r="Y41" s="451"/>
      <c r="Z41" s="559"/>
      <c r="AA41" s="560"/>
      <c r="AB41" s="569"/>
      <c r="AC41" s="570"/>
      <c r="AD41" s="457"/>
      <c r="AE41" s="587" t="s">
        <v>299</v>
      </c>
      <c r="AH41" s="592"/>
      <c r="AI41" s="592"/>
      <c r="AJ41" s="589">
        <f>MTDC!R149</f>
        <v>0</v>
      </c>
      <c r="AK41" s="593"/>
      <c r="AL41" s="594"/>
      <c r="AM41" s="452"/>
      <c r="AN41" s="452"/>
      <c r="AO41" s="561"/>
      <c r="AP41" s="560"/>
      <c r="AQ41" s="569"/>
      <c r="AR41" s="570"/>
      <c r="AS41" s="457"/>
      <c r="AT41" s="587" t="s">
        <v>299</v>
      </c>
      <c r="AW41" s="592"/>
      <c r="AX41" s="592"/>
      <c r="AY41" s="589">
        <f>MTDC!T149</f>
        <v>0</v>
      </c>
      <c r="AZ41" s="593"/>
      <c r="BA41" s="594"/>
      <c r="BB41" s="452"/>
      <c r="BC41" s="452"/>
      <c r="BD41" s="561"/>
      <c r="BE41" s="560"/>
      <c r="BF41" s="569"/>
      <c r="BG41" s="570"/>
      <c r="BH41" s="457"/>
      <c r="BI41" s="587" t="s">
        <v>299</v>
      </c>
      <c r="BL41" s="592"/>
      <c r="BM41" s="592"/>
      <c r="BN41" s="589">
        <f>MTDC!V149</f>
        <v>0</v>
      </c>
      <c r="BO41" s="593"/>
      <c r="BP41" s="594"/>
      <c r="BQ41" s="452"/>
      <c r="BR41" s="452"/>
      <c r="BS41" s="561"/>
      <c r="BT41" s="560"/>
      <c r="BU41" s="569"/>
      <c r="BV41" s="570"/>
      <c r="BW41" s="457"/>
      <c r="BX41" s="587" t="s">
        <v>299</v>
      </c>
      <c r="CA41" s="592"/>
      <c r="CB41" s="592"/>
      <c r="CC41" s="595">
        <f>SUM(AJ41,U41,F41,AY41,BN41)</f>
        <v>0</v>
      </c>
      <c r="CD41" s="596"/>
      <c r="CE41" s="594"/>
      <c r="CF41" s="452"/>
      <c r="CG41" s="452"/>
      <c r="CH41" s="561"/>
      <c r="CI41" s="560"/>
      <c r="CJ41" s="569"/>
      <c r="CK41" s="570"/>
      <c r="CL41" s="457"/>
    </row>
    <row r="42" spans="1:90" ht="12" customHeight="1">
      <c r="A42" s="587" t="s">
        <v>300</v>
      </c>
      <c r="B42" s="588"/>
      <c r="C42" s="448"/>
      <c r="D42" s="448"/>
      <c r="E42" s="448"/>
      <c r="F42" s="589">
        <f>MTDC!N150</f>
        <v>0</v>
      </c>
      <c r="G42" s="590"/>
      <c r="H42" s="591"/>
      <c r="I42" s="451"/>
      <c r="J42" s="451"/>
      <c r="K42" s="451"/>
      <c r="L42" s="560"/>
      <c r="M42" s="569"/>
      <c r="N42" s="570"/>
      <c r="O42" s="457"/>
      <c r="P42" s="587" t="s">
        <v>300</v>
      </c>
      <c r="S42" s="592"/>
      <c r="T42" s="592"/>
      <c r="U42" s="589">
        <f>MTDC!P150</f>
        <v>0</v>
      </c>
      <c r="V42" s="593"/>
      <c r="W42" s="594"/>
      <c r="X42" s="452"/>
      <c r="Y42" s="451"/>
      <c r="Z42" s="559"/>
      <c r="AA42" s="560"/>
      <c r="AB42" s="569"/>
      <c r="AC42" s="570"/>
      <c r="AD42" s="457"/>
      <c r="AE42" s="587" t="s">
        <v>300</v>
      </c>
      <c r="AH42" s="592"/>
      <c r="AI42" s="592"/>
      <c r="AJ42" s="589">
        <f>MTDC!R150</f>
        <v>0</v>
      </c>
      <c r="AK42" s="593"/>
      <c r="AL42" s="594"/>
      <c r="AM42" s="452"/>
      <c r="AN42" s="452"/>
      <c r="AO42" s="561"/>
      <c r="AP42" s="560"/>
      <c r="AQ42" s="569"/>
      <c r="AR42" s="570"/>
      <c r="AS42" s="457"/>
      <c r="AT42" s="587" t="s">
        <v>300</v>
      </c>
      <c r="AW42" s="592"/>
      <c r="AX42" s="592"/>
      <c r="AY42" s="589">
        <f>MTDC!T150</f>
        <v>0</v>
      </c>
      <c r="AZ42" s="593"/>
      <c r="BA42" s="594"/>
      <c r="BB42" s="452"/>
      <c r="BC42" s="452"/>
      <c r="BD42" s="561"/>
      <c r="BE42" s="560"/>
      <c r="BF42" s="569"/>
      <c r="BG42" s="570"/>
      <c r="BH42" s="457"/>
      <c r="BI42" s="587" t="s">
        <v>300</v>
      </c>
      <c r="BL42" s="592"/>
      <c r="BM42" s="592"/>
      <c r="BN42" s="589">
        <f>MTDC!V150</f>
        <v>0</v>
      </c>
      <c r="BO42" s="593"/>
      <c r="BP42" s="594"/>
      <c r="BQ42" s="452"/>
      <c r="BR42" s="452"/>
      <c r="BS42" s="561"/>
      <c r="BT42" s="560"/>
      <c r="BU42" s="569"/>
      <c r="BV42" s="570"/>
      <c r="BW42" s="457"/>
      <c r="BX42" s="587" t="s">
        <v>300</v>
      </c>
      <c r="CA42" s="592"/>
      <c r="CB42" s="592"/>
      <c r="CC42" s="595">
        <f>SUM(AJ42,U42,F42,AY42,BN42)</f>
        <v>0</v>
      </c>
      <c r="CD42" s="596"/>
      <c r="CE42" s="594"/>
      <c r="CF42" s="452"/>
      <c r="CG42" s="452"/>
      <c r="CH42" s="561"/>
      <c r="CI42" s="560"/>
      <c r="CJ42" s="569"/>
      <c r="CK42" s="570"/>
      <c r="CL42" s="457"/>
    </row>
    <row r="43" spans="1:90" ht="12" customHeight="1">
      <c r="A43" s="587" t="s">
        <v>301</v>
      </c>
      <c r="B43" s="588"/>
      <c r="C43" s="448"/>
      <c r="D43" s="448"/>
      <c r="E43" s="448"/>
      <c r="F43" s="589">
        <f>MTDC!N151</f>
        <v>0</v>
      </c>
      <c r="G43" s="590"/>
      <c r="H43" s="591"/>
      <c r="I43" s="451"/>
      <c r="J43" s="451"/>
      <c r="K43" s="451"/>
      <c r="L43" s="560"/>
      <c r="M43" s="569"/>
      <c r="N43" s="570"/>
      <c r="O43" s="457"/>
      <c r="P43" s="587" t="s">
        <v>301</v>
      </c>
      <c r="S43" s="592"/>
      <c r="T43" s="592"/>
      <c r="U43" s="589">
        <f>MTDC!P151</f>
        <v>0</v>
      </c>
      <c r="V43" s="593"/>
      <c r="W43" s="594"/>
      <c r="X43" s="452"/>
      <c r="Y43" s="451"/>
      <c r="Z43" s="559"/>
      <c r="AA43" s="560"/>
      <c r="AB43" s="569"/>
      <c r="AC43" s="570"/>
      <c r="AD43" s="457"/>
      <c r="AE43" s="587" t="s">
        <v>301</v>
      </c>
      <c r="AH43" s="592"/>
      <c r="AI43" s="592"/>
      <c r="AJ43" s="589">
        <f>MTDC!R151</f>
        <v>0</v>
      </c>
      <c r="AK43" s="593"/>
      <c r="AL43" s="594"/>
      <c r="AM43" s="452"/>
      <c r="AN43" s="452"/>
      <c r="AO43" s="561"/>
      <c r="AP43" s="560"/>
      <c r="AQ43" s="569"/>
      <c r="AR43" s="570"/>
      <c r="AS43" s="457"/>
      <c r="AT43" s="587" t="s">
        <v>301</v>
      </c>
      <c r="AW43" s="592"/>
      <c r="AX43" s="592"/>
      <c r="AY43" s="589">
        <f>MTDC!T151</f>
        <v>0</v>
      </c>
      <c r="AZ43" s="593"/>
      <c r="BA43" s="594"/>
      <c r="BB43" s="452"/>
      <c r="BC43" s="452"/>
      <c r="BD43" s="561"/>
      <c r="BE43" s="560"/>
      <c r="BF43" s="569"/>
      <c r="BG43" s="570"/>
      <c r="BH43" s="457"/>
      <c r="BI43" s="587" t="s">
        <v>301</v>
      </c>
      <c r="BL43" s="592"/>
      <c r="BM43" s="592"/>
      <c r="BN43" s="589">
        <f>MTDC!V151</f>
        <v>0</v>
      </c>
      <c r="BO43" s="593"/>
      <c r="BP43" s="594"/>
      <c r="BQ43" s="452"/>
      <c r="BR43" s="452"/>
      <c r="BS43" s="561"/>
      <c r="BT43" s="560"/>
      <c r="BU43" s="569"/>
      <c r="BV43" s="570"/>
      <c r="BW43" s="457"/>
      <c r="BX43" s="587" t="s">
        <v>301</v>
      </c>
      <c r="CA43" s="592"/>
      <c r="CB43" s="592"/>
      <c r="CC43" s="595">
        <f>SUM(AJ43,U43,F43,AY43,BN43)</f>
        <v>0</v>
      </c>
      <c r="CD43" s="596"/>
      <c r="CE43" s="594"/>
      <c r="CF43" s="452"/>
      <c r="CG43" s="452"/>
      <c r="CH43" s="561"/>
      <c r="CI43" s="560"/>
      <c r="CJ43" s="569"/>
      <c r="CK43" s="570"/>
      <c r="CL43" s="457"/>
    </row>
    <row r="44" spans="1:90" ht="12" customHeight="1">
      <c r="A44" s="587" t="s">
        <v>302</v>
      </c>
      <c r="B44" s="588"/>
      <c r="C44" s="448"/>
      <c r="D44" s="448"/>
      <c r="E44" s="448"/>
      <c r="F44" s="589">
        <f>MTDC!N152</f>
        <v>0</v>
      </c>
      <c r="G44" s="590"/>
      <c r="H44" s="591"/>
      <c r="I44" s="451"/>
      <c r="J44" s="451"/>
      <c r="K44" s="451"/>
      <c r="L44" s="560"/>
      <c r="M44" s="569"/>
      <c r="N44" s="570"/>
      <c r="O44" s="457"/>
      <c r="P44" s="587" t="s">
        <v>302</v>
      </c>
      <c r="S44" s="592"/>
      <c r="T44" s="592"/>
      <c r="U44" s="589">
        <f>MTDC!P152</f>
        <v>0</v>
      </c>
      <c r="V44" s="593"/>
      <c r="W44" s="594"/>
      <c r="X44" s="452"/>
      <c r="Y44" s="451"/>
      <c r="Z44" s="559"/>
      <c r="AA44" s="560"/>
      <c r="AB44" s="569"/>
      <c r="AC44" s="570"/>
      <c r="AD44" s="457"/>
      <c r="AE44" s="587" t="s">
        <v>302</v>
      </c>
      <c r="AH44" s="592"/>
      <c r="AI44" s="592"/>
      <c r="AJ44" s="589">
        <f>MTDC!R152</f>
        <v>0</v>
      </c>
      <c r="AK44" s="593"/>
      <c r="AL44" s="594"/>
      <c r="AM44" s="452"/>
      <c r="AN44" s="452"/>
      <c r="AO44" s="561"/>
      <c r="AP44" s="560"/>
      <c r="AQ44" s="569"/>
      <c r="AR44" s="570"/>
      <c r="AS44" s="457"/>
      <c r="AT44" s="587" t="s">
        <v>302</v>
      </c>
      <c r="AW44" s="592"/>
      <c r="AX44" s="592"/>
      <c r="AY44" s="589">
        <f>MTDC!T152</f>
        <v>0</v>
      </c>
      <c r="AZ44" s="593"/>
      <c r="BA44" s="594"/>
      <c r="BB44" s="452"/>
      <c r="BC44" s="452"/>
      <c r="BD44" s="561"/>
      <c r="BE44" s="560"/>
      <c r="BF44" s="569"/>
      <c r="BG44" s="570"/>
      <c r="BH44" s="457"/>
      <c r="BI44" s="587" t="s">
        <v>302</v>
      </c>
      <c r="BL44" s="592"/>
      <c r="BM44" s="592"/>
      <c r="BN44" s="589">
        <f>MTDC!V152</f>
        <v>0</v>
      </c>
      <c r="BO44" s="593"/>
      <c r="BP44" s="594"/>
      <c r="BQ44" s="452"/>
      <c r="BR44" s="452"/>
      <c r="BS44" s="561"/>
      <c r="BT44" s="560"/>
      <c r="BU44" s="569"/>
      <c r="BV44" s="570"/>
      <c r="BW44" s="457"/>
      <c r="BX44" s="587" t="s">
        <v>302</v>
      </c>
      <c r="CA44" s="592"/>
      <c r="CB44" s="592"/>
      <c r="CC44" s="595">
        <f>SUM(AJ44,U44,F44,AY44,BN44)</f>
        <v>0</v>
      </c>
      <c r="CD44" s="596"/>
      <c r="CE44" s="594"/>
      <c r="CF44" s="452"/>
      <c r="CG44" s="452"/>
      <c r="CH44" s="561"/>
      <c r="CI44" s="560"/>
      <c r="CJ44" s="569"/>
      <c r="CK44" s="570"/>
      <c r="CL44" s="457"/>
    </row>
    <row r="45" spans="1:90" ht="12" customHeight="1">
      <c r="A45" s="468"/>
      <c r="B45" s="448"/>
      <c r="C45" s="448"/>
      <c r="D45" s="448"/>
      <c r="E45" s="448"/>
      <c r="F45" s="448"/>
      <c r="G45" s="448"/>
      <c r="H45" s="448"/>
      <c r="I45" s="451"/>
      <c r="J45" s="451"/>
      <c r="K45" s="451"/>
      <c r="L45" s="577"/>
      <c r="M45" s="575"/>
      <c r="N45" s="576"/>
      <c r="O45" s="457"/>
      <c r="P45" s="468"/>
      <c r="X45" s="452"/>
      <c r="Y45" s="451"/>
      <c r="Z45" s="581"/>
      <c r="AA45" s="597"/>
      <c r="AB45" s="575"/>
      <c r="AC45" s="576"/>
      <c r="AD45" s="457"/>
      <c r="AE45" s="468"/>
      <c r="AM45" s="452"/>
      <c r="AN45" s="452"/>
      <c r="AO45" s="583"/>
      <c r="AP45" s="597"/>
      <c r="AQ45" s="575"/>
      <c r="AR45" s="576"/>
      <c r="AS45" s="457"/>
      <c r="AT45" s="468"/>
      <c r="BB45" s="452"/>
      <c r="BC45" s="452"/>
      <c r="BD45" s="583"/>
      <c r="BE45" s="597"/>
      <c r="BF45" s="575"/>
      <c r="BG45" s="576"/>
      <c r="BH45" s="457"/>
      <c r="BI45" s="468"/>
      <c r="BQ45" s="452"/>
      <c r="BR45" s="452"/>
      <c r="BS45" s="583"/>
      <c r="BT45" s="597"/>
      <c r="BU45" s="575"/>
      <c r="BV45" s="576"/>
      <c r="BW45" s="457"/>
      <c r="BX45" s="468"/>
      <c r="CF45" s="452"/>
      <c r="CG45" s="452"/>
      <c r="CH45" s="583"/>
      <c r="CI45" s="597"/>
      <c r="CJ45" s="575"/>
      <c r="CK45" s="576"/>
      <c r="CL45" s="457"/>
    </row>
    <row r="46" spans="1:90" ht="12" customHeight="1">
      <c r="A46" s="1188"/>
      <c r="B46" s="991"/>
      <c r="C46" s="991"/>
      <c r="D46" s="991"/>
      <c r="E46" s="991"/>
      <c r="F46" s="991"/>
      <c r="G46" s="991"/>
      <c r="H46" s="991"/>
      <c r="I46" s="991"/>
      <c r="J46" s="991"/>
      <c r="K46" s="991"/>
      <c r="L46" s="959"/>
      <c r="M46" s="599">
        <f>SUM(F41:F44)</f>
        <v>0</v>
      </c>
      <c r="N46" s="525"/>
      <c r="O46" s="457"/>
      <c r="P46" s="705"/>
      <c r="Q46" s="702"/>
      <c r="R46" s="702"/>
      <c r="S46" s="702"/>
      <c r="T46" s="702"/>
      <c r="U46" s="702"/>
      <c r="V46" s="702"/>
      <c r="W46" s="702"/>
      <c r="X46" s="702"/>
      <c r="Y46" s="702"/>
      <c r="Z46" s="702"/>
      <c r="AA46" s="703"/>
      <c r="AB46" s="599">
        <f>SUM(U41:U44)</f>
        <v>0</v>
      </c>
      <c r="AC46" s="525"/>
      <c r="AD46" s="457"/>
      <c r="AE46" s="479"/>
      <c r="AF46" s="598"/>
      <c r="AG46" s="484"/>
      <c r="AH46" s="484"/>
      <c r="AI46" s="484"/>
      <c r="AJ46" s="484"/>
      <c r="AK46" s="484"/>
      <c r="AL46" s="484"/>
      <c r="AM46" s="485"/>
      <c r="AN46" s="485"/>
      <c r="AO46" s="553"/>
      <c r="AP46" s="549"/>
      <c r="AQ46" s="528">
        <f>SUM(AJ41:AJ44)</f>
        <v>0</v>
      </c>
      <c r="AR46" s="526"/>
      <c r="AS46" s="457"/>
      <c r="AT46" s="479"/>
      <c r="AU46" s="598"/>
      <c r="AV46" s="484"/>
      <c r="AW46" s="484"/>
      <c r="AX46" s="484"/>
      <c r="AY46" s="484"/>
      <c r="AZ46" s="484"/>
      <c r="BA46" s="484"/>
      <c r="BB46" s="485"/>
      <c r="BC46" s="485"/>
      <c r="BD46" s="553"/>
      <c r="BE46" s="549"/>
      <c r="BF46" s="528">
        <f>SUM(AY41:AY44)</f>
        <v>0</v>
      </c>
      <c r="BG46" s="526"/>
      <c r="BH46" s="457"/>
      <c r="BI46" s="479"/>
      <c r="BJ46" s="598"/>
      <c r="BK46" s="484"/>
      <c r="BL46" s="484"/>
      <c r="BM46" s="484"/>
      <c r="BN46" s="484"/>
      <c r="BO46" s="484"/>
      <c r="BP46" s="484"/>
      <c r="BQ46" s="485"/>
      <c r="BR46" s="485"/>
      <c r="BS46" s="553"/>
      <c r="BT46" s="549"/>
      <c r="BU46" s="528">
        <f>SUM(BN41:BN44)</f>
        <v>0</v>
      </c>
      <c r="BV46" s="526"/>
      <c r="BW46" s="457"/>
      <c r="BX46" s="479"/>
      <c r="BY46" s="484"/>
      <c r="BZ46" s="484"/>
      <c r="CA46" s="484"/>
      <c r="CB46" s="484"/>
      <c r="CC46" s="484"/>
      <c r="CD46" s="484"/>
      <c r="CE46" s="484"/>
      <c r="CF46" s="485"/>
      <c r="CG46" s="485"/>
      <c r="CH46" s="553"/>
      <c r="CI46" s="549"/>
      <c r="CJ46" s="528">
        <f>AQ46+AB46+M46+BF46+BU46</f>
        <v>0</v>
      </c>
      <c r="CK46" s="526"/>
      <c r="CL46" s="457"/>
    </row>
    <row r="47" spans="1:90" ht="12" customHeight="1">
      <c r="A47" s="479" t="s">
        <v>303</v>
      </c>
      <c r="B47" s="480"/>
      <c r="C47" s="480"/>
      <c r="D47" s="480"/>
      <c r="E47" s="480"/>
      <c r="F47" s="480"/>
      <c r="G47" s="480"/>
      <c r="H47" s="480"/>
      <c r="I47" s="527"/>
      <c r="J47" s="527"/>
      <c r="K47" s="527"/>
      <c r="L47" s="546"/>
      <c r="M47" s="539"/>
      <c r="N47" s="540"/>
      <c r="O47" s="457"/>
      <c r="P47" s="479" t="s">
        <v>303</v>
      </c>
      <c r="Q47" s="484"/>
      <c r="R47" s="484"/>
      <c r="S47" s="484"/>
      <c r="T47" s="484"/>
      <c r="U47" s="484"/>
      <c r="V47" s="484"/>
      <c r="W47" s="484"/>
      <c r="X47" s="485"/>
      <c r="Y47" s="527"/>
      <c r="Z47" s="552"/>
      <c r="AA47" s="549"/>
      <c r="AB47" s="539"/>
      <c r="AC47" s="540"/>
      <c r="AD47" s="457"/>
      <c r="AE47" s="479" t="s">
        <v>303</v>
      </c>
      <c r="AF47" s="484"/>
      <c r="AG47" s="484"/>
      <c r="AH47" s="484"/>
      <c r="AI47" s="484"/>
      <c r="AJ47" s="484"/>
      <c r="AK47" s="484"/>
      <c r="AL47" s="484"/>
      <c r="AM47" s="485"/>
      <c r="AN47" s="485"/>
      <c r="AO47" s="553"/>
      <c r="AP47" s="549"/>
      <c r="AQ47" s="539"/>
      <c r="AR47" s="540"/>
      <c r="AS47" s="457"/>
      <c r="AT47" s="479" t="s">
        <v>303</v>
      </c>
      <c r="AU47" s="484"/>
      <c r="AV47" s="484"/>
      <c r="AW47" s="484"/>
      <c r="AX47" s="484"/>
      <c r="AY47" s="484"/>
      <c r="AZ47" s="484"/>
      <c r="BA47" s="484"/>
      <c r="BB47" s="485"/>
      <c r="BC47" s="485"/>
      <c r="BD47" s="553"/>
      <c r="BE47" s="549"/>
      <c r="BF47" s="539"/>
      <c r="BG47" s="540"/>
      <c r="BH47" s="457"/>
      <c r="BI47" s="479" t="s">
        <v>303</v>
      </c>
      <c r="BJ47" s="484"/>
      <c r="BK47" s="484"/>
      <c r="BL47" s="484"/>
      <c r="BM47" s="484"/>
      <c r="BN47" s="484"/>
      <c r="BO47" s="484"/>
      <c r="BP47" s="484"/>
      <c r="BQ47" s="485"/>
      <c r="BR47" s="485"/>
      <c r="BS47" s="553"/>
      <c r="BT47" s="549"/>
      <c r="BU47" s="539"/>
      <c r="BV47" s="540"/>
      <c r="BW47" s="457"/>
      <c r="BX47" s="479" t="s">
        <v>303</v>
      </c>
      <c r="BY47" s="484"/>
      <c r="BZ47" s="484"/>
      <c r="CA47" s="484"/>
      <c r="CB47" s="484"/>
      <c r="CC47" s="484"/>
      <c r="CD47" s="484"/>
      <c r="CE47" s="484"/>
      <c r="CF47" s="485"/>
      <c r="CG47" s="485"/>
      <c r="CH47" s="553"/>
      <c r="CI47" s="549"/>
      <c r="CJ47" s="539"/>
      <c r="CK47" s="540"/>
      <c r="CL47" s="457"/>
    </row>
    <row r="48" spans="1:90" ht="12" customHeight="1">
      <c r="A48" s="497" t="s">
        <v>304</v>
      </c>
      <c r="B48" s="480"/>
      <c r="C48" s="480"/>
      <c r="D48" s="480"/>
      <c r="E48" s="480"/>
      <c r="F48" s="480"/>
      <c r="G48" s="480"/>
      <c r="H48" s="480"/>
      <c r="I48" s="527"/>
      <c r="J48" s="527"/>
      <c r="K48" s="527"/>
      <c r="L48" s="546"/>
      <c r="M48" s="522">
        <f>MTDC!N131</f>
        <v>0</v>
      </c>
      <c r="N48" s="525"/>
      <c r="O48" s="457"/>
      <c r="P48" s="497" t="s">
        <v>304</v>
      </c>
      <c r="Q48" s="484"/>
      <c r="R48" s="484"/>
      <c r="S48" s="484"/>
      <c r="T48" s="484"/>
      <c r="U48" s="484"/>
      <c r="V48" s="484"/>
      <c r="W48" s="484"/>
      <c r="X48" s="485"/>
      <c r="Y48" s="527"/>
      <c r="Z48" s="552"/>
      <c r="AA48" s="549"/>
      <c r="AB48" s="522">
        <f>MTDC!P131</f>
        <v>0</v>
      </c>
      <c r="AC48" s="525"/>
      <c r="AD48" s="457"/>
      <c r="AE48" s="497" t="s">
        <v>304</v>
      </c>
      <c r="AF48" s="484"/>
      <c r="AG48" s="484"/>
      <c r="AH48" s="484"/>
      <c r="AI48" s="484"/>
      <c r="AJ48" s="484"/>
      <c r="AK48" s="484"/>
      <c r="AL48" s="484"/>
      <c r="AM48" s="485"/>
      <c r="AN48" s="485"/>
      <c r="AO48" s="553"/>
      <c r="AP48" s="551"/>
      <c r="AQ48" s="522">
        <f>MTDC!R131</f>
        <v>0</v>
      </c>
      <c r="AR48" s="526"/>
      <c r="AS48" s="457"/>
      <c r="AT48" s="497" t="s">
        <v>304</v>
      </c>
      <c r="AU48" s="484"/>
      <c r="AV48" s="484"/>
      <c r="AW48" s="484"/>
      <c r="AX48" s="484"/>
      <c r="AY48" s="484"/>
      <c r="AZ48" s="484"/>
      <c r="BA48" s="484"/>
      <c r="BB48" s="485"/>
      <c r="BC48" s="485"/>
      <c r="BD48" s="553"/>
      <c r="BE48" s="551"/>
      <c r="BF48" s="522">
        <f>MTDC!T131</f>
        <v>0</v>
      </c>
      <c r="BG48" s="526"/>
      <c r="BH48" s="457"/>
      <c r="BI48" s="497" t="s">
        <v>304</v>
      </c>
      <c r="BJ48" s="484"/>
      <c r="BK48" s="484"/>
      <c r="BL48" s="484"/>
      <c r="BM48" s="484"/>
      <c r="BN48" s="484"/>
      <c r="BO48" s="484"/>
      <c r="BP48" s="484"/>
      <c r="BQ48" s="485"/>
      <c r="BR48" s="485"/>
      <c r="BS48" s="553"/>
      <c r="BT48" s="551"/>
      <c r="BU48" s="522">
        <f>MTDC!V131</f>
        <v>0</v>
      </c>
      <c r="BV48" s="526"/>
      <c r="BW48" s="457"/>
      <c r="BX48" s="497" t="s">
        <v>304</v>
      </c>
      <c r="BY48" s="484"/>
      <c r="BZ48" s="484"/>
      <c r="CA48" s="484"/>
      <c r="CB48" s="484"/>
      <c r="CC48" s="484"/>
      <c r="CD48" s="484"/>
      <c r="CE48" s="484"/>
      <c r="CF48" s="485"/>
      <c r="CG48" s="485"/>
      <c r="CH48" s="553"/>
      <c r="CI48" s="551"/>
      <c r="CJ48" s="528">
        <f t="shared" ref="CJ48:CJ55" si="3">AQ48+AB48+M48+BF48+BU48</f>
        <v>0</v>
      </c>
      <c r="CK48" s="556">
        <f>MTDC!X131</f>
        <v>0</v>
      </c>
      <c r="CL48" s="457"/>
    </row>
    <row r="49" spans="1:90" ht="12" customHeight="1">
      <c r="A49" s="497" t="s">
        <v>305</v>
      </c>
      <c r="B49" s="480"/>
      <c r="C49" s="480"/>
      <c r="D49" s="480"/>
      <c r="E49" s="480"/>
      <c r="F49" s="480"/>
      <c r="G49" s="480"/>
      <c r="H49" s="480"/>
      <c r="I49" s="527"/>
      <c r="J49" s="527"/>
      <c r="K49" s="527"/>
      <c r="L49" s="546"/>
      <c r="M49" s="522">
        <f>MTDC!N104</f>
        <v>0</v>
      </c>
      <c r="N49" s="525"/>
      <c r="O49" s="457"/>
      <c r="P49" s="497" t="s">
        <v>305</v>
      </c>
      <c r="Q49" s="484"/>
      <c r="R49" s="484"/>
      <c r="S49" s="484"/>
      <c r="T49" s="484"/>
      <c r="U49" s="484"/>
      <c r="V49" s="484"/>
      <c r="W49" s="484"/>
      <c r="X49" s="485"/>
      <c r="Y49" s="527"/>
      <c r="Z49" s="552"/>
      <c r="AA49" s="549"/>
      <c r="AB49" s="522">
        <f>MTDC!P104</f>
        <v>0</v>
      </c>
      <c r="AC49" s="525"/>
      <c r="AD49" s="457"/>
      <c r="AE49" s="497" t="s">
        <v>305</v>
      </c>
      <c r="AF49" s="484"/>
      <c r="AG49" s="484"/>
      <c r="AH49" s="484"/>
      <c r="AI49" s="484"/>
      <c r="AJ49" s="484"/>
      <c r="AK49" s="484"/>
      <c r="AL49" s="484"/>
      <c r="AM49" s="485"/>
      <c r="AN49" s="485"/>
      <c r="AO49" s="553"/>
      <c r="AP49" s="551"/>
      <c r="AQ49" s="522">
        <f>MTDC!R104</f>
        <v>0</v>
      </c>
      <c r="AR49" s="526"/>
      <c r="AS49" s="457"/>
      <c r="AT49" s="497" t="s">
        <v>305</v>
      </c>
      <c r="AU49" s="484"/>
      <c r="AV49" s="484"/>
      <c r="AW49" s="484"/>
      <c r="AX49" s="484"/>
      <c r="AY49" s="484"/>
      <c r="AZ49" s="484"/>
      <c r="BA49" s="484"/>
      <c r="BB49" s="485"/>
      <c r="BC49" s="485"/>
      <c r="BD49" s="553"/>
      <c r="BE49" s="551"/>
      <c r="BF49" s="522">
        <f>MTDC!T104</f>
        <v>0</v>
      </c>
      <c r="BG49" s="526"/>
      <c r="BH49" s="457"/>
      <c r="BI49" s="497" t="s">
        <v>305</v>
      </c>
      <c r="BJ49" s="484"/>
      <c r="BK49" s="484"/>
      <c r="BL49" s="484"/>
      <c r="BM49" s="484"/>
      <c r="BN49" s="484"/>
      <c r="BO49" s="484"/>
      <c r="BP49" s="484"/>
      <c r="BQ49" s="485"/>
      <c r="BR49" s="485"/>
      <c r="BS49" s="553"/>
      <c r="BT49" s="551"/>
      <c r="BU49" s="522">
        <f>MTDC!V104</f>
        <v>0</v>
      </c>
      <c r="BV49" s="526"/>
      <c r="BW49" s="457"/>
      <c r="BX49" s="497" t="s">
        <v>305</v>
      </c>
      <c r="BY49" s="484"/>
      <c r="BZ49" s="484"/>
      <c r="CA49" s="484"/>
      <c r="CB49" s="484"/>
      <c r="CC49" s="484"/>
      <c r="CD49" s="484"/>
      <c r="CE49" s="484"/>
      <c r="CF49" s="485"/>
      <c r="CG49" s="485"/>
      <c r="CH49" s="553"/>
      <c r="CI49" s="551"/>
      <c r="CJ49" s="528">
        <f t="shared" si="3"/>
        <v>0</v>
      </c>
      <c r="CK49" s="556">
        <f>MTDC!X104</f>
        <v>0</v>
      </c>
      <c r="CL49" s="457"/>
    </row>
    <row r="50" spans="1:90" ht="12" customHeight="1">
      <c r="A50" s="497" t="s">
        <v>306</v>
      </c>
      <c r="B50" s="480"/>
      <c r="C50" s="480"/>
      <c r="D50" s="480"/>
      <c r="E50" s="480"/>
      <c r="F50" s="600"/>
      <c r="G50" s="600"/>
      <c r="H50" s="600"/>
      <c r="I50" s="600"/>
      <c r="J50" s="600"/>
      <c r="K50" s="527"/>
      <c r="L50" s="546"/>
      <c r="M50" s="522">
        <f>MTDC!N105</f>
        <v>0</v>
      </c>
      <c r="N50" s="525"/>
      <c r="O50" s="457"/>
      <c r="P50" s="497" t="s">
        <v>306</v>
      </c>
      <c r="Q50" s="484"/>
      <c r="R50" s="484"/>
      <c r="S50" s="484"/>
      <c r="T50" s="484"/>
      <c r="U50" s="484"/>
      <c r="V50" s="484"/>
      <c r="W50" s="484"/>
      <c r="X50" s="485"/>
      <c r="Y50" s="527"/>
      <c r="Z50" s="552"/>
      <c r="AA50" s="549"/>
      <c r="AB50" s="522">
        <f>MTDC!P105</f>
        <v>0</v>
      </c>
      <c r="AC50" s="525"/>
      <c r="AD50" s="457"/>
      <c r="AE50" s="497" t="s">
        <v>306</v>
      </c>
      <c r="AF50" s="484"/>
      <c r="AG50" s="484"/>
      <c r="AH50" s="484"/>
      <c r="AI50" s="484"/>
      <c r="AJ50" s="484"/>
      <c r="AK50" s="484"/>
      <c r="AL50" s="484"/>
      <c r="AM50" s="485"/>
      <c r="AN50" s="485"/>
      <c r="AO50" s="553"/>
      <c r="AP50" s="551"/>
      <c r="AQ50" s="522">
        <f>MTDC!R105</f>
        <v>0</v>
      </c>
      <c r="AR50" s="526"/>
      <c r="AS50" s="457"/>
      <c r="AT50" s="497" t="s">
        <v>306</v>
      </c>
      <c r="AU50" s="484"/>
      <c r="AV50" s="484"/>
      <c r="AW50" s="484"/>
      <c r="AX50" s="484"/>
      <c r="AY50" s="484"/>
      <c r="AZ50" s="484"/>
      <c r="BA50" s="484"/>
      <c r="BB50" s="485"/>
      <c r="BC50" s="485"/>
      <c r="BD50" s="553"/>
      <c r="BE50" s="551"/>
      <c r="BF50" s="522">
        <f>MTDC!T105</f>
        <v>0</v>
      </c>
      <c r="BG50" s="526"/>
      <c r="BH50" s="457"/>
      <c r="BI50" s="497" t="s">
        <v>306</v>
      </c>
      <c r="BJ50" s="484"/>
      <c r="BK50" s="484"/>
      <c r="BL50" s="484"/>
      <c r="BM50" s="484"/>
      <c r="BN50" s="484"/>
      <c r="BO50" s="484"/>
      <c r="BP50" s="484"/>
      <c r="BQ50" s="485"/>
      <c r="BR50" s="485"/>
      <c r="BS50" s="553"/>
      <c r="BT50" s="551"/>
      <c r="BU50" s="522">
        <f>MTDC!V105</f>
        <v>0</v>
      </c>
      <c r="BV50" s="526"/>
      <c r="BW50" s="457"/>
      <c r="BX50" s="497" t="s">
        <v>306</v>
      </c>
      <c r="BY50" s="484"/>
      <c r="BZ50" s="484"/>
      <c r="CA50" s="484"/>
      <c r="CB50" s="484"/>
      <c r="CC50" s="484"/>
      <c r="CD50" s="484"/>
      <c r="CE50" s="484"/>
      <c r="CF50" s="485"/>
      <c r="CG50" s="485"/>
      <c r="CH50" s="553"/>
      <c r="CI50" s="551"/>
      <c r="CJ50" s="528">
        <f t="shared" si="3"/>
        <v>0</v>
      </c>
      <c r="CK50" s="556">
        <f>MTDC!X105</f>
        <v>0</v>
      </c>
      <c r="CL50" s="457"/>
    </row>
    <row r="51" spans="1:90" ht="12" customHeight="1">
      <c r="A51" s="558" t="s">
        <v>307</v>
      </c>
      <c r="B51" s="480"/>
      <c r="C51" s="480"/>
      <c r="D51" s="480"/>
      <c r="E51" s="480"/>
      <c r="F51" s="480"/>
      <c r="G51" s="480"/>
      <c r="H51" s="480"/>
      <c r="I51" s="527"/>
      <c r="J51" s="527"/>
      <c r="K51" s="527"/>
      <c r="L51" s="546"/>
      <c r="M51" s="544"/>
      <c r="N51" s="525"/>
      <c r="O51" s="457"/>
      <c r="P51" s="558" t="s">
        <v>307</v>
      </c>
      <c r="Q51" s="484"/>
      <c r="R51" s="484"/>
      <c r="S51" s="484"/>
      <c r="T51" s="484"/>
      <c r="U51" s="484"/>
      <c r="V51" s="484"/>
      <c r="W51" s="484"/>
      <c r="X51" s="485"/>
      <c r="Y51" s="527"/>
      <c r="Z51" s="552"/>
      <c r="AA51" s="549"/>
      <c r="AB51" s="544"/>
      <c r="AC51" s="525"/>
      <c r="AD51" s="457"/>
      <c r="AE51" s="558" t="s">
        <v>307</v>
      </c>
      <c r="AF51" s="484"/>
      <c r="AG51" s="484"/>
      <c r="AH51" s="484"/>
      <c r="AI51" s="484"/>
      <c r="AJ51" s="484"/>
      <c r="AK51" s="484"/>
      <c r="AL51" s="484"/>
      <c r="AM51" s="485"/>
      <c r="AN51" s="485"/>
      <c r="AO51" s="553"/>
      <c r="AP51" s="551"/>
      <c r="AQ51" s="544"/>
      <c r="AR51" s="526"/>
      <c r="AS51" s="457"/>
      <c r="AT51" s="558" t="s">
        <v>307</v>
      </c>
      <c r="AU51" s="484"/>
      <c r="AV51" s="484"/>
      <c r="AW51" s="484"/>
      <c r="AX51" s="484"/>
      <c r="AY51" s="484"/>
      <c r="AZ51" s="484"/>
      <c r="BA51" s="484"/>
      <c r="BB51" s="485"/>
      <c r="BC51" s="485"/>
      <c r="BD51" s="553"/>
      <c r="BE51" s="551"/>
      <c r="BF51" s="544"/>
      <c r="BG51" s="526"/>
      <c r="BH51" s="457"/>
      <c r="BI51" s="558" t="s">
        <v>307</v>
      </c>
      <c r="BJ51" s="484"/>
      <c r="BK51" s="484"/>
      <c r="BL51" s="484"/>
      <c r="BM51" s="484"/>
      <c r="BN51" s="484"/>
      <c r="BO51" s="484"/>
      <c r="BP51" s="484"/>
      <c r="BQ51" s="485"/>
      <c r="BR51" s="485"/>
      <c r="BS51" s="553"/>
      <c r="BT51" s="551"/>
      <c r="BU51" s="544"/>
      <c r="BV51" s="526"/>
      <c r="BW51" s="457"/>
      <c r="BX51" s="558" t="s">
        <v>307</v>
      </c>
      <c r="BY51" s="484"/>
      <c r="BZ51" s="484"/>
      <c r="CA51" s="484"/>
      <c r="CB51" s="484"/>
      <c r="CC51" s="484"/>
      <c r="CD51" s="484"/>
      <c r="CE51" s="484"/>
      <c r="CF51" s="485"/>
      <c r="CG51" s="485"/>
      <c r="CH51" s="553"/>
      <c r="CI51" s="551"/>
      <c r="CJ51" s="528">
        <f t="shared" si="3"/>
        <v>0</v>
      </c>
      <c r="CK51" s="526"/>
      <c r="CL51" s="457"/>
    </row>
    <row r="52" spans="1:90" ht="12" customHeight="1">
      <c r="A52" s="558" t="s">
        <v>308</v>
      </c>
      <c r="B52" s="480"/>
      <c r="C52" s="480"/>
      <c r="D52" s="480"/>
      <c r="E52" s="480"/>
      <c r="F52" s="480"/>
      <c r="G52" s="480"/>
      <c r="H52" s="480"/>
      <c r="I52" s="527"/>
      <c r="J52" s="527"/>
      <c r="K52" s="601"/>
      <c r="L52" s="602"/>
      <c r="M52" s="522">
        <f>MTDC!N120+MTDC!N160</f>
        <v>0</v>
      </c>
      <c r="N52" s="525"/>
      <c r="O52" s="457"/>
      <c r="P52" s="558" t="s">
        <v>308</v>
      </c>
      <c r="Q52" s="484"/>
      <c r="R52" s="484"/>
      <c r="S52" s="484"/>
      <c r="T52" s="484"/>
      <c r="U52" s="484"/>
      <c r="V52" s="484"/>
      <c r="W52" s="484"/>
      <c r="X52" s="485"/>
      <c r="Y52" s="527"/>
      <c r="Z52" s="601"/>
      <c r="AA52" s="602"/>
      <c r="AB52" s="522">
        <f>MTDC!P120+MTDC!P160</f>
        <v>0</v>
      </c>
      <c r="AC52" s="525"/>
      <c r="AD52" s="457"/>
      <c r="AE52" s="558" t="s">
        <v>308</v>
      </c>
      <c r="AF52" s="484"/>
      <c r="AG52" s="484"/>
      <c r="AH52" s="484"/>
      <c r="AI52" s="484"/>
      <c r="AJ52" s="484"/>
      <c r="AK52" s="484"/>
      <c r="AL52" s="484"/>
      <c r="AM52" s="485"/>
      <c r="AN52" s="485"/>
      <c r="AO52" s="603"/>
      <c r="AP52" s="602"/>
      <c r="AQ52" s="522">
        <f>MTDC!R120+MTDC!R160</f>
        <v>0</v>
      </c>
      <c r="AR52" s="526"/>
      <c r="AS52" s="457"/>
      <c r="AT52" s="558" t="s">
        <v>308</v>
      </c>
      <c r="AU52" s="484"/>
      <c r="AV52" s="484"/>
      <c r="AW52" s="484"/>
      <c r="AX52" s="484"/>
      <c r="AY52" s="484"/>
      <c r="AZ52" s="484"/>
      <c r="BA52" s="484"/>
      <c r="BB52" s="485"/>
      <c r="BC52" s="485"/>
      <c r="BD52" s="603"/>
      <c r="BE52" s="602"/>
      <c r="BF52" s="522">
        <f>MTDC!T120+MTDC!T160</f>
        <v>0</v>
      </c>
      <c r="BG52" s="526"/>
      <c r="BH52" s="457"/>
      <c r="BI52" s="558" t="s">
        <v>308</v>
      </c>
      <c r="BJ52" s="484"/>
      <c r="BK52" s="484"/>
      <c r="BL52" s="484"/>
      <c r="BM52" s="480"/>
      <c r="BN52" s="480"/>
      <c r="BO52" s="480"/>
      <c r="BP52" s="480"/>
      <c r="BQ52" s="527"/>
      <c r="BR52" s="527"/>
      <c r="BS52" s="601"/>
      <c r="BT52" s="602"/>
      <c r="BU52" s="522">
        <f>MTDC!V120+MTDC!V160</f>
        <v>0</v>
      </c>
      <c r="BV52" s="526"/>
      <c r="BW52" s="457"/>
      <c r="BX52" s="558" t="s">
        <v>308</v>
      </c>
      <c r="BY52" s="484"/>
      <c r="BZ52" s="484"/>
      <c r="CA52" s="484"/>
      <c r="CB52" s="484"/>
      <c r="CC52" s="484"/>
      <c r="CD52" s="484"/>
      <c r="CE52" s="484"/>
      <c r="CF52" s="485"/>
      <c r="CG52" s="485"/>
      <c r="CH52" s="603"/>
      <c r="CI52" s="604"/>
      <c r="CJ52" s="528">
        <f t="shared" si="3"/>
        <v>0</v>
      </c>
      <c r="CK52" s="556">
        <f>MTDC!X120+MTDC!X160</f>
        <v>0</v>
      </c>
      <c r="CL52" s="457"/>
    </row>
    <row r="53" spans="1:90" ht="12" customHeight="1">
      <c r="A53" s="497" t="s">
        <v>309</v>
      </c>
      <c r="B53" s="480"/>
      <c r="C53" s="480"/>
      <c r="D53" s="480"/>
      <c r="E53" s="1189"/>
      <c r="F53" s="1189"/>
      <c r="G53" s="1189"/>
      <c r="H53" s="480"/>
      <c r="I53" s="527"/>
      <c r="J53" s="527"/>
      <c r="K53" s="605"/>
      <c r="L53" s="602"/>
      <c r="M53" s="522">
        <f>(MTDC!N114+MTDC!N174)-(MTDC!N104+MTDC!N105)</f>
        <v>0</v>
      </c>
      <c r="N53" s="525"/>
      <c r="O53" s="457"/>
      <c r="P53" s="497" t="s">
        <v>309</v>
      </c>
      <c r="Q53" s="484"/>
      <c r="R53" s="484"/>
      <c r="S53" s="484"/>
      <c r="T53" s="1193"/>
      <c r="U53" s="1193"/>
      <c r="V53" s="1193"/>
      <c r="W53" s="480"/>
      <c r="X53" s="485"/>
      <c r="Y53" s="527"/>
      <c r="Z53" s="605"/>
      <c r="AA53" s="606"/>
      <c r="AB53" s="522">
        <f>(MTDC!P114+MTDC!P174)-(MTDC!P104+MTDC!P105)</f>
        <v>0</v>
      </c>
      <c r="AC53" s="525"/>
      <c r="AD53" s="457"/>
      <c r="AE53" s="497" t="s">
        <v>309</v>
      </c>
      <c r="AF53" s="484"/>
      <c r="AG53" s="484"/>
      <c r="AH53" s="484"/>
      <c r="AI53" s="1193"/>
      <c r="AJ53" s="1193"/>
      <c r="AK53" s="1193"/>
      <c r="AL53" s="480"/>
      <c r="AM53" s="485"/>
      <c r="AN53" s="485"/>
      <c r="AO53" s="607"/>
      <c r="AP53" s="606"/>
      <c r="AQ53" s="522">
        <f>(MTDC!R114+MTDC!R174)-(MTDC!R104+MTDC!R105)</f>
        <v>0</v>
      </c>
      <c r="AR53" s="526"/>
      <c r="AS53" s="457"/>
      <c r="AT53" s="497" t="s">
        <v>309</v>
      </c>
      <c r="AU53" s="484"/>
      <c r="AV53" s="484"/>
      <c r="AW53" s="484"/>
      <c r="AX53" s="1193"/>
      <c r="AY53" s="1193"/>
      <c r="AZ53" s="1193"/>
      <c r="BA53" s="480"/>
      <c r="BB53" s="485"/>
      <c r="BC53" s="485"/>
      <c r="BD53" s="607"/>
      <c r="BE53" s="606"/>
      <c r="BF53" s="522">
        <f>(MTDC!T114+MTDC!T174)-(MTDC!T104+MTDC!T105)</f>
        <v>0</v>
      </c>
      <c r="BG53" s="526"/>
      <c r="BH53" s="457"/>
      <c r="BI53" s="497" t="s">
        <v>309</v>
      </c>
      <c r="BJ53" s="484"/>
      <c r="BK53" s="484"/>
      <c r="BL53" s="484"/>
      <c r="BM53" s="1189"/>
      <c r="BN53" s="1189"/>
      <c r="BO53" s="1189"/>
      <c r="BP53" s="480"/>
      <c r="BQ53" s="527"/>
      <c r="BR53" s="527"/>
      <c r="BS53" s="605"/>
      <c r="BT53" s="606"/>
      <c r="BU53" s="522">
        <f>(MTDC!V114+MTDC!V174)-(MTDC!V104+MTDC!V105)</f>
        <v>0</v>
      </c>
      <c r="BV53" s="526"/>
      <c r="BW53" s="457"/>
      <c r="BX53" s="497" t="s">
        <v>309</v>
      </c>
      <c r="BY53" s="484"/>
      <c r="BZ53" s="484"/>
      <c r="CA53" s="484"/>
      <c r="CB53" s="484"/>
      <c r="CC53" s="484"/>
      <c r="CD53" s="484"/>
      <c r="CE53" s="484"/>
      <c r="CF53" s="485"/>
      <c r="CG53" s="485"/>
      <c r="CH53" s="607"/>
      <c r="CI53" s="608"/>
      <c r="CJ53" s="528">
        <f t="shared" si="3"/>
        <v>0</v>
      </c>
      <c r="CK53" s="556">
        <f>(MTDC!X114+MTDC!X174)-(MTDC!X104+MTDC!X105)</f>
        <v>0</v>
      </c>
      <c r="CL53" s="457"/>
    </row>
    <row r="54" spans="1:90" ht="12" customHeight="1">
      <c r="A54" s="479"/>
      <c r="B54" s="480"/>
      <c r="C54" s="480"/>
      <c r="D54" s="480"/>
      <c r="E54" s="480" t="s">
        <v>310</v>
      </c>
      <c r="F54" s="480"/>
      <c r="G54" s="480"/>
      <c r="H54" s="480"/>
      <c r="I54" s="527"/>
      <c r="J54" s="527"/>
      <c r="K54" s="527"/>
      <c r="L54" s="546"/>
      <c r="M54" s="609">
        <f>MTDC!N121+MTDC!N131+MTDC!N160+MTDC!N174</f>
        <v>0</v>
      </c>
      <c r="N54" s="599">
        <f>SUM(M48:M53)</f>
        <v>0</v>
      </c>
      <c r="O54" s="457"/>
      <c r="P54" s="479"/>
      <c r="Q54" s="484"/>
      <c r="R54" s="484"/>
      <c r="S54" s="484"/>
      <c r="T54" s="484" t="s">
        <v>310</v>
      </c>
      <c r="U54" s="484"/>
      <c r="V54" s="484"/>
      <c r="W54" s="484"/>
      <c r="X54" s="485"/>
      <c r="Y54" s="527"/>
      <c r="Z54" s="552"/>
      <c r="AA54" s="549"/>
      <c r="AB54" s="609">
        <f>MTDC!P121+MTDC!P131+MTDC!P160+MTDC!P174</f>
        <v>0</v>
      </c>
      <c r="AC54" s="599">
        <f>SUM(AB48:AB53)</f>
        <v>0</v>
      </c>
      <c r="AD54" s="457"/>
      <c r="AE54" s="479"/>
      <c r="AF54" s="484"/>
      <c r="AG54" s="484"/>
      <c r="AH54" s="484"/>
      <c r="AI54" s="484" t="s">
        <v>310</v>
      </c>
      <c r="AJ54" s="484"/>
      <c r="AK54" s="484"/>
      <c r="AL54" s="484"/>
      <c r="AM54" s="485"/>
      <c r="AN54" s="485"/>
      <c r="AO54" s="553"/>
      <c r="AP54" s="551"/>
      <c r="AQ54" s="610">
        <f>MTDC!R121+MTDC!R131+MTDC!R160+MTDC!R174</f>
        <v>0</v>
      </c>
      <c r="AR54" s="528">
        <f>SUM(AQ48:AQ53)</f>
        <v>0</v>
      </c>
      <c r="AS54" s="457"/>
      <c r="AT54" s="479"/>
      <c r="AU54" s="484"/>
      <c r="AV54" s="484"/>
      <c r="AW54" s="484"/>
      <c r="AX54" s="484" t="s">
        <v>310</v>
      </c>
      <c r="AY54" s="484"/>
      <c r="AZ54" s="484"/>
      <c r="BA54" s="484"/>
      <c r="BB54" s="485"/>
      <c r="BC54" s="485"/>
      <c r="BD54" s="553"/>
      <c r="BE54" s="551"/>
      <c r="BF54" s="609">
        <f>MTDC!T121+MTDC!T131+MTDC!T160+MTDC!T174</f>
        <v>0</v>
      </c>
      <c r="BG54" s="528">
        <f>SUM(BF48:BF53)</f>
        <v>0</v>
      </c>
      <c r="BH54" s="457"/>
      <c r="BI54" s="479"/>
      <c r="BJ54" s="484"/>
      <c r="BK54" s="484"/>
      <c r="BL54" s="484"/>
      <c r="BM54" s="484" t="s">
        <v>310</v>
      </c>
      <c r="BN54" s="484"/>
      <c r="BO54" s="484"/>
      <c r="BP54" s="484"/>
      <c r="BQ54" s="485"/>
      <c r="BR54" s="485"/>
      <c r="BS54" s="553"/>
      <c r="BT54" s="551"/>
      <c r="BU54" s="609">
        <f>MTDC!V121+MTDC!V131+MTDC!V160+MTDC!V174</f>
        <v>0</v>
      </c>
      <c r="BV54" s="528">
        <f>SUM(BU48:BU53)</f>
        <v>0</v>
      </c>
      <c r="BW54" s="457"/>
      <c r="BX54" s="479"/>
      <c r="BY54" s="484"/>
      <c r="BZ54" s="484"/>
      <c r="CA54" s="484"/>
      <c r="CB54" s="484" t="s">
        <v>310</v>
      </c>
      <c r="CC54" s="484"/>
      <c r="CD54" s="484"/>
      <c r="CE54" s="484"/>
      <c r="CF54" s="485"/>
      <c r="CG54" s="485"/>
      <c r="CH54" s="553"/>
      <c r="CI54" s="551"/>
      <c r="CJ54" s="528">
        <f>AR54+AC54+N54+BG54+BV54</f>
        <v>0</v>
      </c>
      <c r="CK54" s="556">
        <f>MTDC!X121+MTDC!X131+MTDC!X160+MTDC!X174</f>
        <v>0</v>
      </c>
      <c r="CL54" s="457"/>
    </row>
    <row r="55" spans="1:90" ht="12" customHeight="1">
      <c r="A55" s="479" t="s">
        <v>311</v>
      </c>
      <c r="B55" s="480"/>
      <c r="C55" s="480"/>
      <c r="D55" s="480"/>
      <c r="E55" s="480"/>
      <c r="F55" s="480"/>
      <c r="G55" s="480"/>
      <c r="H55" s="480"/>
      <c r="I55" s="527"/>
      <c r="J55" s="527"/>
      <c r="K55" s="527"/>
      <c r="L55" s="546"/>
      <c r="M55" s="557">
        <f>MTDC!N177</f>
        <v>0</v>
      </c>
      <c r="N55" s="525">
        <f>N54+M46+M37+M36+M35+M28</f>
        <v>0</v>
      </c>
      <c r="O55" s="457"/>
      <c r="P55" s="479" t="s">
        <v>311</v>
      </c>
      <c r="Q55" s="484"/>
      <c r="R55" s="484"/>
      <c r="S55" s="484"/>
      <c r="T55" s="484"/>
      <c r="U55" s="484"/>
      <c r="V55" s="484"/>
      <c r="W55" s="484"/>
      <c r="X55" s="485"/>
      <c r="Y55" s="527"/>
      <c r="Z55" s="552"/>
      <c r="AA55" s="549"/>
      <c r="AB55" s="557">
        <f>MTDC!P177</f>
        <v>0</v>
      </c>
      <c r="AC55" s="525">
        <f>AC54+AB46+AB37+AB36+AB35+AB28</f>
        <v>0</v>
      </c>
      <c r="AD55" s="457"/>
      <c r="AE55" s="479" t="s">
        <v>311</v>
      </c>
      <c r="AF55" s="484"/>
      <c r="AG55" s="484"/>
      <c r="AH55" s="484"/>
      <c r="AI55" s="484"/>
      <c r="AJ55" s="484"/>
      <c r="AK55" s="484"/>
      <c r="AL55" s="484"/>
      <c r="AM55" s="485"/>
      <c r="AN55" s="485"/>
      <c r="AO55" s="553"/>
      <c r="AP55" s="551"/>
      <c r="AQ55" s="557">
        <f>MTDC!R177</f>
        <v>0</v>
      </c>
      <c r="AR55" s="525">
        <f>AR54+AQ46+AQ37+AQ36+AQ35+AQ28</f>
        <v>0</v>
      </c>
      <c r="AS55" s="457"/>
      <c r="AT55" s="479" t="s">
        <v>311</v>
      </c>
      <c r="AU55" s="484"/>
      <c r="AV55" s="484"/>
      <c r="AW55" s="484"/>
      <c r="AX55" s="484"/>
      <c r="AY55" s="484"/>
      <c r="AZ55" s="484"/>
      <c r="BA55" s="484"/>
      <c r="BB55" s="485"/>
      <c r="BC55" s="485"/>
      <c r="BD55" s="553"/>
      <c r="BE55" s="551"/>
      <c r="BF55" s="557">
        <f>MTDC!T177</f>
        <v>0</v>
      </c>
      <c r="BG55" s="525">
        <f>BG54+BF46+BF37+BF36+BF35+BF28</f>
        <v>0</v>
      </c>
      <c r="BH55" s="457"/>
      <c r="BI55" s="479" t="s">
        <v>311</v>
      </c>
      <c r="BJ55" s="484"/>
      <c r="BK55" s="484"/>
      <c r="BL55" s="484"/>
      <c r="BM55" s="484"/>
      <c r="BN55" s="484"/>
      <c r="BO55" s="484"/>
      <c r="BP55" s="484"/>
      <c r="BQ55" s="485"/>
      <c r="BR55" s="485"/>
      <c r="BS55" s="553"/>
      <c r="BT55" s="551"/>
      <c r="BU55" s="557">
        <f>MTDC!V177</f>
        <v>0</v>
      </c>
      <c r="BV55" s="556">
        <f>BV54+BU46+BU37+BU36+BU35+BU28</f>
        <v>0</v>
      </c>
      <c r="BW55" s="457"/>
      <c r="BX55" s="479" t="s">
        <v>311</v>
      </c>
      <c r="BY55" s="484"/>
      <c r="BZ55" s="484"/>
      <c r="CA55" s="484"/>
      <c r="CB55" s="484"/>
      <c r="CC55" s="484"/>
      <c r="CD55" s="484"/>
      <c r="CE55" s="484"/>
      <c r="CF55" s="485"/>
      <c r="CG55" s="485"/>
      <c r="CH55" s="553"/>
      <c r="CI55" s="551"/>
      <c r="CJ55" s="528">
        <f t="shared" si="3"/>
        <v>0</v>
      </c>
      <c r="CK55" s="526"/>
      <c r="CL55" s="457"/>
    </row>
    <row r="56" spans="1:90" ht="12" customHeight="1">
      <c r="A56" s="479" t="s">
        <v>312</v>
      </c>
      <c r="B56" s="480"/>
      <c r="C56" s="480"/>
      <c r="D56" s="480"/>
      <c r="E56" s="480"/>
      <c r="F56" s="480"/>
      <c r="G56" s="480"/>
      <c r="H56" s="480"/>
      <c r="I56" s="527"/>
      <c r="J56" s="527"/>
      <c r="K56" s="527"/>
      <c r="L56" s="546"/>
      <c r="M56" s="539"/>
      <c r="N56" s="540"/>
      <c r="O56" s="457"/>
      <c r="P56" s="479" t="s">
        <v>312</v>
      </c>
      <c r="Q56" s="484"/>
      <c r="R56" s="484"/>
      <c r="S56" s="484"/>
      <c r="T56" s="484"/>
      <c r="U56" s="484"/>
      <c r="V56" s="484"/>
      <c r="W56" s="484"/>
      <c r="X56" s="485"/>
      <c r="Y56" s="527"/>
      <c r="Z56" s="559"/>
      <c r="AA56" s="560"/>
      <c r="AB56" s="539"/>
      <c r="AC56" s="540"/>
      <c r="AD56" s="457"/>
      <c r="AE56" s="479" t="s">
        <v>312</v>
      </c>
      <c r="AF56" s="484"/>
      <c r="AG56" s="484"/>
      <c r="AH56" s="484"/>
      <c r="AI56" s="484"/>
      <c r="AJ56" s="484"/>
      <c r="AK56" s="484"/>
      <c r="AL56" s="484"/>
      <c r="AM56" s="485"/>
      <c r="AN56" s="485"/>
      <c r="AO56" s="561"/>
      <c r="AP56" s="560"/>
      <c r="AQ56" s="539"/>
      <c r="AR56" s="540"/>
      <c r="AS56" s="457"/>
      <c r="AT56" s="479" t="s">
        <v>312</v>
      </c>
      <c r="AU56" s="484"/>
      <c r="AV56" s="484"/>
      <c r="AW56" s="484"/>
      <c r="AX56" s="484"/>
      <c r="AY56" s="484"/>
      <c r="AZ56" s="484"/>
      <c r="BA56" s="484"/>
      <c r="BB56" s="485"/>
      <c r="BC56" s="485"/>
      <c r="BD56" s="561"/>
      <c r="BE56" s="560"/>
      <c r="BF56" s="539"/>
      <c r="BG56" s="540"/>
      <c r="BH56" s="457"/>
      <c r="BI56" s="479" t="s">
        <v>312</v>
      </c>
      <c r="BJ56" s="484"/>
      <c r="BK56" s="484"/>
      <c r="BL56" s="484"/>
      <c r="BM56" s="484"/>
      <c r="BN56" s="484"/>
      <c r="BO56" s="484"/>
      <c r="BP56" s="484"/>
      <c r="BQ56" s="485"/>
      <c r="BR56" s="485"/>
      <c r="BS56" s="561"/>
      <c r="BT56" s="560"/>
      <c r="BU56" s="539"/>
      <c r="BV56" s="540"/>
      <c r="BW56" s="457"/>
      <c r="BX56" s="479" t="s">
        <v>312</v>
      </c>
      <c r="BY56" s="484"/>
      <c r="BZ56" s="484"/>
      <c r="CA56" s="484"/>
      <c r="CB56" s="484"/>
      <c r="CC56" s="484"/>
      <c r="CD56" s="484"/>
      <c r="CE56" s="484"/>
      <c r="CF56" s="485"/>
      <c r="CG56" s="485"/>
      <c r="CH56" s="561"/>
      <c r="CI56" s="560"/>
      <c r="CJ56" s="539"/>
      <c r="CK56" s="540"/>
      <c r="CL56" s="457"/>
    </row>
    <row r="57" spans="1:90" ht="12" customHeight="1">
      <c r="A57" s="468"/>
      <c r="B57" s="448"/>
      <c r="C57" s="448"/>
      <c r="D57" s="448"/>
      <c r="E57" s="449"/>
      <c r="F57" s="449"/>
      <c r="G57" s="449"/>
      <c r="H57" s="449"/>
      <c r="I57" s="451"/>
      <c r="J57" s="451"/>
      <c r="K57" s="451"/>
      <c r="L57" s="577"/>
      <c r="M57" s="575"/>
      <c r="N57" s="576"/>
      <c r="O57" s="457"/>
      <c r="P57" s="468"/>
      <c r="T57" s="450"/>
      <c r="U57" s="450"/>
      <c r="V57" s="450"/>
      <c r="W57" s="450"/>
      <c r="X57" s="452"/>
      <c r="Y57" s="451"/>
      <c r="Z57" s="559"/>
      <c r="AA57" s="577"/>
      <c r="AB57" s="575"/>
      <c r="AC57" s="576"/>
      <c r="AD57" s="457"/>
      <c r="AE57" s="468"/>
      <c r="AM57" s="452"/>
      <c r="AN57" s="452"/>
      <c r="AO57" s="561"/>
      <c r="AP57" s="577"/>
      <c r="AQ57" s="575"/>
      <c r="AR57" s="576"/>
      <c r="AS57" s="457"/>
      <c r="AT57" s="468"/>
      <c r="BB57" s="452"/>
      <c r="BC57" s="452"/>
      <c r="BD57" s="561"/>
      <c r="BE57" s="577"/>
      <c r="BF57" s="575"/>
      <c r="BG57" s="576"/>
      <c r="BH57" s="457"/>
      <c r="BI57" s="468"/>
      <c r="BQ57" s="452"/>
      <c r="BR57" s="452"/>
      <c r="BS57" s="561"/>
      <c r="BT57" s="577"/>
      <c r="BU57" s="575"/>
      <c r="BV57" s="576"/>
      <c r="BW57" s="457"/>
      <c r="BX57" s="468"/>
      <c r="CF57" s="452"/>
      <c r="CG57" s="452"/>
      <c r="CH57" s="561"/>
      <c r="CI57" s="577"/>
      <c r="CJ57" s="575"/>
      <c r="CK57" s="576"/>
      <c r="CL57" s="457"/>
    </row>
    <row r="58" spans="1:90" ht="12" customHeight="1">
      <c r="A58" s="468"/>
      <c r="B58" s="448"/>
      <c r="C58" s="448"/>
      <c r="D58" s="448"/>
      <c r="E58" s="611"/>
      <c r="F58" s="612"/>
      <c r="G58" s="588" t="s">
        <v>313</v>
      </c>
      <c r="H58" s="448"/>
      <c r="I58" s="451"/>
      <c r="J58" s="451"/>
      <c r="K58" s="451"/>
      <c r="L58" s="560"/>
      <c r="M58" s="613"/>
      <c r="N58" s="570"/>
      <c r="O58" s="457"/>
      <c r="P58" s="468"/>
      <c r="T58" s="614"/>
      <c r="U58" s="592" t="s">
        <v>313</v>
      </c>
      <c r="V58" s="592"/>
      <c r="X58" s="452"/>
      <c r="Y58" s="451"/>
      <c r="Z58" s="559"/>
      <c r="AA58" s="560"/>
      <c r="AB58" s="569"/>
      <c r="AC58" s="570"/>
      <c r="AD58" s="457"/>
      <c r="AE58" s="468"/>
      <c r="AI58" s="614"/>
      <c r="AJ58" s="592"/>
      <c r="AK58" s="592"/>
      <c r="AM58" s="452"/>
      <c r="AN58" s="452"/>
      <c r="AO58" s="561"/>
      <c r="AP58" s="560"/>
      <c r="AQ58" s="569"/>
      <c r="AR58" s="570"/>
      <c r="AS58" s="457"/>
      <c r="AT58" s="468"/>
      <c r="AX58" s="614"/>
      <c r="AY58" s="592"/>
      <c r="AZ58" s="592"/>
      <c r="BB58" s="452"/>
      <c r="BC58" s="452"/>
      <c r="BD58" s="561"/>
      <c r="BE58" s="560"/>
      <c r="BF58" s="569"/>
      <c r="BG58" s="570"/>
      <c r="BH58" s="457"/>
      <c r="BI58" s="468"/>
      <c r="BM58" s="614" t="e">
        <f>_YR5</f>
        <v>#REF!</v>
      </c>
      <c r="BN58" s="592" t="s">
        <v>313</v>
      </c>
      <c r="BO58" s="592"/>
      <c r="BQ58" s="452"/>
      <c r="BR58" s="452"/>
      <c r="BS58" s="561"/>
      <c r="BT58" s="560"/>
      <c r="BU58" s="569"/>
      <c r="BV58" s="570"/>
      <c r="BW58" s="457"/>
      <c r="BX58" s="468"/>
      <c r="CB58" s="614"/>
      <c r="CC58" s="592"/>
      <c r="CD58" s="450"/>
      <c r="CF58" s="452"/>
      <c r="CG58" s="452"/>
      <c r="CH58" s="561"/>
      <c r="CI58" s="560"/>
      <c r="CJ58" s="569"/>
      <c r="CK58" s="570"/>
      <c r="CL58" s="457"/>
    </row>
    <row r="59" spans="1:90" ht="12" customHeight="1">
      <c r="A59" s="468" t="s">
        <v>314</v>
      </c>
      <c r="B59" s="498"/>
      <c r="C59" s="498"/>
      <c r="D59" s="498"/>
      <c r="E59" s="498"/>
      <c r="F59" s="498"/>
      <c r="G59" s="498"/>
      <c r="H59" s="498"/>
      <c r="I59" s="559"/>
      <c r="J59" s="559"/>
      <c r="K59" s="615" t="s">
        <v>315</v>
      </c>
      <c r="L59" s="616">
        <f>MTDC!N133</f>
        <v>0</v>
      </c>
      <c r="M59" s="557">
        <f>MTDC!N135</f>
        <v>0</v>
      </c>
      <c r="N59" s="525"/>
      <c r="O59" s="457"/>
      <c r="P59" s="468" t="s">
        <v>314</v>
      </c>
      <c r="Q59" s="503"/>
      <c r="R59" s="503"/>
      <c r="S59" s="503"/>
      <c r="T59" s="503"/>
      <c r="U59" s="503"/>
      <c r="V59" s="503"/>
      <c r="W59" s="503"/>
      <c r="X59" s="561"/>
      <c r="Y59" s="559"/>
      <c r="Z59" s="615" t="s">
        <v>315</v>
      </c>
      <c r="AA59" s="616">
        <f>MTDC!P133</f>
        <v>0</v>
      </c>
      <c r="AB59" s="557">
        <f>MTDC!P135</f>
        <v>0</v>
      </c>
      <c r="AC59" s="525"/>
      <c r="AD59" s="457"/>
      <c r="AE59" s="468" t="s">
        <v>314</v>
      </c>
      <c r="AF59" s="503"/>
      <c r="AG59" s="503"/>
      <c r="AH59" s="503"/>
      <c r="AI59" s="503"/>
      <c r="AJ59" s="503"/>
      <c r="AK59" s="503"/>
      <c r="AL59" s="503"/>
      <c r="AM59" s="561"/>
      <c r="AN59" s="561"/>
      <c r="AO59" s="617" t="s">
        <v>315</v>
      </c>
      <c r="AP59" s="616">
        <f>MTDC!R133</f>
        <v>0</v>
      </c>
      <c r="AQ59" s="557">
        <f>MTDC!R135</f>
        <v>0</v>
      </c>
      <c r="AR59" s="526"/>
      <c r="AS59" s="457"/>
      <c r="AT59" s="468" t="s">
        <v>314</v>
      </c>
      <c r="AU59" s="503"/>
      <c r="AV59" s="503"/>
      <c r="AW59" s="503"/>
      <c r="AX59" s="503"/>
      <c r="AY59" s="503"/>
      <c r="AZ59" s="503"/>
      <c r="BA59" s="503"/>
      <c r="BB59" s="561"/>
      <c r="BC59" s="561"/>
      <c r="BD59" s="617" t="s">
        <v>315</v>
      </c>
      <c r="BE59" s="616">
        <f>MTDC!T133</f>
        <v>0</v>
      </c>
      <c r="BF59" s="557">
        <f>MTDC!T135</f>
        <v>0</v>
      </c>
      <c r="BG59" s="526"/>
      <c r="BH59" s="457"/>
      <c r="BI59" s="468" t="s">
        <v>314</v>
      </c>
      <c r="BJ59" s="503"/>
      <c r="BK59" s="503"/>
      <c r="BL59" s="503"/>
      <c r="BM59" s="503"/>
      <c r="BN59" s="503"/>
      <c r="BO59" s="503"/>
      <c r="BP59" s="503"/>
      <c r="BQ59" s="561"/>
      <c r="BR59" s="561"/>
      <c r="BS59" s="617" t="s">
        <v>315</v>
      </c>
      <c r="BT59" s="616">
        <f>MTDC!V133</f>
        <v>0</v>
      </c>
      <c r="BU59" s="557">
        <f>MTDC!V135</f>
        <v>0</v>
      </c>
      <c r="BV59" s="526"/>
      <c r="BW59" s="457"/>
      <c r="BX59" s="468" t="s">
        <v>314</v>
      </c>
      <c r="BY59" s="503"/>
      <c r="BZ59" s="503"/>
      <c r="CA59" s="503"/>
      <c r="CB59" s="503"/>
      <c r="CC59" s="503"/>
      <c r="CD59" s="503"/>
      <c r="CE59" s="503"/>
      <c r="CF59" s="1194" t="s">
        <v>315</v>
      </c>
      <c r="CG59" s="1195"/>
      <c r="CH59" s="1195"/>
      <c r="CI59" s="618">
        <f>L59+AA59+AP59+BE59+BT59</f>
        <v>0</v>
      </c>
      <c r="CJ59" s="528">
        <f>AQ59+AB59+M59+BF59+BU59</f>
        <v>0</v>
      </c>
      <c r="CK59" s="556">
        <f>MTDC!X135</f>
        <v>0</v>
      </c>
      <c r="CL59" s="457"/>
    </row>
    <row r="60" spans="1:90" ht="12" customHeight="1">
      <c r="A60" s="479" t="s">
        <v>316</v>
      </c>
      <c r="B60" s="480"/>
      <c r="C60" s="480"/>
      <c r="D60" s="480"/>
      <c r="E60" s="480"/>
      <c r="F60" s="480"/>
      <c r="G60" s="480"/>
      <c r="H60" s="480"/>
      <c r="I60" s="527"/>
      <c r="J60" s="527"/>
      <c r="K60" s="527"/>
      <c r="L60" s="546"/>
      <c r="M60" s="557">
        <f>MTDC!N179</f>
        <v>0</v>
      </c>
      <c r="N60" s="525"/>
      <c r="O60" s="619"/>
      <c r="P60" s="479" t="s">
        <v>316</v>
      </c>
      <c r="Q60" s="484"/>
      <c r="R60" s="484"/>
      <c r="S60" s="484"/>
      <c r="T60" s="484"/>
      <c r="U60" s="484"/>
      <c r="V60" s="484"/>
      <c r="W60" s="484"/>
      <c r="X60" s="485"/>
      <c r="Y60" s="527"/>
      <c r="Z60" s="552"/>
      <c r="AA60" s="549"/>
      <c r="AB60" s="557">
        <f>MTDC!P179</f>
        <v>0</v>
      </c>
      <c r="AC60" s="525"/>
      <c r="AD60" s="619"/>
      <c r="AE60" s="479" t="s">
        <v>316</v>
      </c>
      <c r="AF60" s="484"/>
      <c r="AG60" s="484"/>
      <c r="AH60" s="484"/>
      <c r="AI60" s="484"/>
      <c r="AJ60" s="484"/>
      <c r="AK60" s="484"/>
      <c r="AL60" s="484"/>
      <c r="AM60" s="485"/>
      <c r="AN60" s="485"/>
      <c r="AO60" s="553"/>
      <c r="AP60" s="551"/>
      <c r="AQ60" s="557">
        <f>MTDC!R179</f>
        <v>0</v>
      </c>
      <c r="AR60" s="526"/>
      <c r="AS60" s="619"/>
      <c r="AT60" s="479" t="s">
        <v>316</v>
      </c>
      <c r="AU60" s="484"/>
      <c r="AV60" s="484"/>
      <c r="AW60" s="484"/>
      <c r="AX60" s="484"/>
      <c r="AY60" s="484"/>
      <c r="AZ60" s="484"/>
      <c r="BA60" s="484"/>
      <c r="BB60" s="485"/>
      <c r="BC60" s="485"/>
      <c r="BD60" s="553"/>
      <c r="BE60" s="551"/>
      <c r="BF60" s="557">
        <f>MTDC!T179</f>
        <v>0</v>
      </c>
      <c r="BG60" s="526"/>
      <c r="BH60" s="619"/>
      <c r="BI60" s="479" t="s">
        <v>316</v>
      </c>
      <c r="BJ60" s="484"/>
      <c r="BK60" s="484"/>
      <c r="BL60" s="484"/>
      <c r="BM60" s="484"/>
      <c r="BN60" s="484"/>
      <c r="BO60" s="484"/>
      <c r="BP60" s="484"/>
      <c r="BQ60" s="485"/>
      <c r="BR60" s="485"/>
      <c r="BS60" s="553"/>
      <c r="BT60" s="551"/>
      <c r="BU60" s="557">
        <f>MTDC!V179</f>
        <v>0</v>
      </c>
      <c r="BV60" s="526"/>
      <c r="BW60" s="619"/>
      <c r="BX60" s="479" t="s">
        <v>316</v>
      </c>
      <c r="BY60" s="484"/>
      <c r="BZ60" s="484"/>
      <c r="CA60" s="484"/>
      <c r="CB60" s="484"/>
      <c r="CC60" s="484"/>
      <c r="CD60" s="484"/>
      <c r="CE60" s="484"/>
      <c r="CF60" s="485"/>
      <c r="CG60" s="485"/>
      <c r="CH60" s="553"/>
      <c r="CI60" s="551"/>
      <c r="CJ60" s="528">
        <f>AQ60+AB60+M60+BF60+BU60</f>
        <v>0</v>
      </c>
      <c r="CK60" s="556">
        <f>MTDC!X179</f>
        <v>0</v>
      </c>
      <c r="CL60" s="619"/>
    </row>
    <row r="61" spans="1:90" ht="12" customHeight="1">
      <c r="A61" s="558" t="s">
        <v>637</v>
      </c>
      <c r="B61" s="480"/>
      <c r="C61" s="480"/>
      <c r="D61" s="480"/>
      <c r="E61" s="480"/>
      <c r="F61" s="480"/>
      <c r="G61" s="480"/>
      <c r="H61" s="480"/>
      <c r="I61" s="527"/>
      <c r="J61" s="527"/>
      <c r="K61" s="527"/>
      <c r="L61" s="546"/>
      <c r="M61" s="599"/>
      <c r="N61" s="525"/>
      <c r="O61" s="457"/>
      <c r="P61" s="558" t="s">
        <v>637</v>
      </c>
      <c r="Q61" s="484"/>
      <c r="R61" s="484"/>
      <c r="S61" s="484"/>
      <c r="T61" s="484"/>
      <c r="U61" s="484"/>
      <c r="V61" s="484"/>
      <c r="W61" s="484"/>
      <c r="X61" s="485"/>
      <c r="Y61" s="527"/>
      <c r="Z61" s="552"/>
      <c r="AA61" s="549"/>
      <c r="AB61" s="599"/>
      <c r="AC61" s="525"/>
      <c r="AD61" s="457"/>
      <c r="AE61" s="558" t="s">
        <v>637</v>
      </c>
      <c r="AF61" s="484"/>
      <c r="AG61" s="484"/>
      <c r="AH61" s="484"/>
      <c r="AI61" s="484"/>
      <c r="AJ61" s="484"/>
      <c r="AK61" s="484"/>
      <c r="AL61" s="484"/>
      <c r="AM61" s="485"/>
      <c r="AN61" s="485"/>
      <c r="AO61" s="553"/>
      <c r="AP61" s="551"/>
      <c r="AQ61" s="528"/>
      <c r="AR61" s="526"/>
      <c r="AS61" s="457"/>
      <c r="AT61" s="558" t="s">
        <v>637</v>
      </c>
      <c r="AU61" s="484"/>
      <c r="AV61" s="484"/>
      <c r="AW61" s="484"/>
      <c r="AX61" s="484"/>
      <c r="AY61" s="484"/>
      <c r="AZ61" s="484"/>
      <c r="BA61" s="484"/>
      <c r="BB61" s="485"/>
      <c r="BC61" s="485"/>
      <c r="BD61" s="553"/>
      <c r="BE61" s="551"/>
      <c r="BF61" s="528"/>
      <c r="BG61" s="526"/>
      <c r="BH61" s="457"/>
      <c r="BI61" s="558" t="s">
        <v>637</v>
      </c>
      <c r="BJ61" s="484"/>
      <c r="BK61" s="484"/>
      <c r="BL61" s="484"/>
      <c r="BM61" s="484"/>
      <c r="BN61" s="484"/>
      <c r="BO61" s="484"/>
      <c r="BP61" s="484"/>
      <c r="BQ61" s="485"/>
      <c r="BR61" s="485"/>
      <c r="BS61" s="553"/>
      <c r="BT61" s="551"/>
      <c r="BU61" s="528"/>
      <c r="BV61" s="526"/>
      <c r="BW61" s="457"/>
      <c r="BX61" s="558" t="s">
        <v>637</v>
      </c>
      <c r="BY61" s="484"/>
      <c r="BZ61" s="484"/>
      <c r="CA61" s="484"/>
      <c r="CB61" s="484"/>
      <c r="CC61" s="484"/>
      <c r="CD61" s="484"/>
      <c r="CE61" s="484"/>
      <c r="CF61" s="485"/>
      <c r="CG61" s="485"/>
      <c r="CH61" s="553"/>
      <c r="CI61" s="551"/>
      <c r="CJ61" s="528">
        <f>AQ61+AB61+M61+BF61+BU61</f>
        <v>0</v>
      </c>
      <c r="CK61" s="526"/>
      <c r="CL61" s="457"/>
    </row>
    <row r="62" spans="1:90" ht="12" customHeight="1" thickBot="1">
      <c r="A62" s="479" t="s">
        <v>372</v>
      </c>
      <c r="B62" s="480"/>
      <c r="C62" s="480"/>
      <c r="D62" s="480"/>
      <c r="E62" s="480"/>
      <c r="F62" s="480"/>
      <c r="G62" s="480"/>
      <c r="H62" s="480"/>
      <c r="I62" s="527"/>
      <c r="J62" s="527"/>
      <c r="K62" s="527"/>
      <c r="L62" s="620"/>
      <c r="M62" s="621">
        <f>MTDC!N179</f>
        <v>0</v>
      </c>
      <c r="N62" s="525"/>
      <c r="O62" s="457"/>
      <c r="P62" s="479" t="s">
        <v>372</v>
      </c>
      <c r="Q62" s="484"/>
      <c r="R62" s="484"/>
      <c r="S62" s="484"/>
      <c r="T62" s="484"/>
      <c r="U62" s="484"/>
      <c r="V62" s="484"/>
      <c r="W62" s="484"/>
      <c r="X62" s="485"/>
      <c r="Y62" s="527"/>
      <c r="Z62" s="622"/>
      <c r="AA62" s="620"/>
      <c r="AB62" s="621">
        <f>MTDC!P179</f>
        <v>0</v>
      </c>
      <c r="AC62" s="525"/>
      <c r="AD62" s="457"/>
      <c r="AE62" s="479" t="s">
        <v>372</v>
      </c>
      <c r="AF62" s="484"/>
      <c r="AG62" s="484"/>
      <c r="AH62" s="484"/>
      <c r="AI62" s="484"/>
      <c r="AJ62" s="484"/>
      <c r="AK62" s="484"/>
      <c r="AL62" s="484"/>
      <c r="AM62" s="485"/>
      <c r="AN62" s="485"/>
      <c r="AO62" s="623"/>
      <c r="AP62" s="624"/>
      <c r="AQ62" s="621">
        <f>MTDC!R179</f>
        <v>0</v>
      </c>
      <c r="AR62" s="526"/>
      <c r="AS62" s="457"/>
      <c r="AT62" s="479" t="s">
        <v>372</v>
      </c>
      <c r="AU62" s="484"/>
      <c r="AV62" s="484"/>
      <c r="AW62" s="484"/>
      <c r="AX62" s="484"/>
      <c r="AY62" s="484"/>
      <c r="AZ62" s="484"/>
      <c r="BA62" s="484"/>
      <c r="BB62" s="485"/>
      <c r="BC62" s="485"/>
      <c r="BD62" s="623"/>
      <c r="BE62" s="624"/>
      <c r="BF62" s="621">
        <f>MTDC!T179</f>
        <v>0</v>
      </c>
      <c r="BG62" s="526"/>
      <c r="BH62" s="457"/>
      <c r="BI62" s="479" t="s">
        <v>372</v>
      </c>
      <c r="BJ62" s="484"/>
      <c r="BK62" s="484"/>
      <c r="BL62" s="484"/>
      <c r="BM62" s="484"/>
      <c r="BN62" s="484"/>
      <c r="BO62" s="484"/>
      <c r="BP62" s="484"/>
      <c r="BQ62" s="485"/>
      <c r="BR62" s="485"/>
      <c r="BS62" s="623"/>
      <c r="BT62" s="624"/>
      <c r="BU62" s="621">
        <f>MTDC!V179</f>
        <v>0</v>
      </c>
      <c r="BV62" s="526"/>
      <c r="BW62" s="457"/>
      <c r="BX62" s="479" t="s">
        <v>372</v>
      </c>
      <c r="BY62" s="484"/>
      <c r="BZ62" s="484"/>
      <c r="CA62" s="484"/>
      <c r="CB62" s="484"/>
      <c r="CC62" s="484"/>
      <c r="CD62" s="484"/>
      <c r="CE62" s="484"/>
      <c r="CF62" s="485"/>
      <c r="CG62" s="485"/>
      <c r="CH62" s="623"/>
      <c r="CI62" s="624"/>
      <c r="CJ62" s="528">
        <f>AQ62+AB62+M62+BF62+BU62</f>
        <v>0</v>
      </c>
      <c r="CK62" s="556">
        <f>MTDC!X179</f>
        <v>0</v>
      </c>
      <c r="CL62" s="457"/>
    </row>
    <row r="63" spans="1:90" ht="12" customHeight="1" thickBot="1">
      <c r="A63" s="462" t="s">
        <v>373</v>
      </c>
      <c r="B63" s="463"/>
      <c r="C63" s="463"/>
      <c r="D63" s="463"/>
      <c r="E63" s="463"/>
      <c r="F63" s="463"/>
      <c r="G63" s="463"/>
      <c r="H63" s="463"/>
      <c r="I63" s="465" t="s">
        <v>374</v>
      </c>
      <c r="J63" s="625"/>
      <c r="K63" s="625"/>
      <c r="L63" s="625"/>
      <c r="M63" s="625"/>
      <c r="N63" s="626"/>
      <c r="O63" s="457"/>
      <c r="P63" s="458" t="s">
        <v>373</v>
      </c>
      <c r="Q63" s="627"/>
      <c r="R63" s="627"/>
      <c r="S63" s="627"/>
      <c r="T63" s="627"/>
      <c r="U63" s="627"/>
      <c r="V63" s="628"/>
      <c r="W63" s="627"/>
      <c r="X63" s="629" t="s">
        <v>374</v>
      </c>
      <c r="Y63" s="630"/>
      <c r="Z63" s="631"/>
      <c r="AA63" s="632"/>
      <c r="AB63" s="630"/>
      <c r="AC63" s="633"/>
      <c r="AD63" s="457"/>
      <c r="AE63" s="458" t="s">
        <v>373</v>
      </c>
      <c r="AF63" s="627"/>
      <c r="AG63" s="627"/>
      <c r="AH63" s="627"/>
      <c r="AI63" s="627"/>
      <c r="AJ63" s="627"/>
      <c r="AK63" s="628"/>
      <c r="AL63" s="627"/>
      <c r="AM63" s="629" t="s">
        <v>374</v>
      </c>
      <c r="AN63" s="634"/>
      <c r="AO63" s="634"/>
      <c r="AP63" s="635"/>
      <c r="AQ63" s="634"/>
      <c r="AR63" s="636"/>
      <c r="AS63" s="457"/>
      <c r="AT63" s="458" t="s">
        <v>373</v>
      </c>
      <c r="AU63" s="627"/>
      <c r="AV63" s="627"/>
      <c r="AW63" s="627"/>
      <c r="AX63" s="627"/>
      <c r="AY63" s="627"/>
      <c r="AZ63" s="628"/>
      <c r="BA63" s="627"/>
      <c r="BB63" s="629" t="s">
        <v>374</v>
      </c>
      <c r="BC63" s="634"/>
      <c r="BD63" s="634"/>
      <c r="BE63" s="635"/>
      <c r="BF63" s="634"/>
      <c r="BG63" s="636"/>
      <c r="BH63" s="457"/>
      <c r="BI63" s="458" t="s">
        <v>373</v>
      </c>
      <c r="BJ63" s="627"/>
      <c r="BK63" s="627"/>
      <c r="BL63" s="627"/>
      <c r="BM63" s="627"/>
      <c r="BN63" s="627"/>
      <c r="BO63" s="628"/>
      <c r="BP63" s="627"/>
      <c r="BQ63" s="629" t="s">
        <v>374</v>
      </c>
      <c r="BR63" s="634"/>
      <c r="BS63" s="634"/>
      <c r="BT63" s="635"/>
      <c r="BU63" s="634"/>
      <c r="BV63" s="636"/>
      <c r="BW63" s="457"/>
      <c r="BX63" s="458" t="s">
        <v>373</v>
      </c>
      <c r="BY63" s="627"/>
      <c r="BZ63" s="627"/>
      <c r="CA63" s="627"/>
      <c r="CB63" s="627"/>
      <c r="CC63" s="627"/>
      <c r="CD63" s="637">
        <f>AK63+V63+G63+AZ63+BO63</f>
        <v>0</v>
      </c>
      <c r="CE63" s="638"/>
      <c r="CF63" s="629" t="s">
        <v>374</v>
      </c>
      <c r="CG63" s="634"/>
      <c r="CH63" s="634"/>
      <c r="CI63" s="635"/>
      <c r="CJ63" s="634"/>
      <c r="CK63" s="636"/>
      <c r="CL63" s="457"/>
    </row>
    <row r="64" spans="1:90">
      <c r="A64" s="462" t="s">
        <v>375</v>
      </c>
      <c r="B64" s="463"/>
      <c r="C64" s="463"/>
      <c r="D64" s="463"/>
      <c r="E64" s="463"/>
      <c r="F64" s="463"/>
      <c r="G64" s="463"/>
      <c r="H64" s="463"/>
      <c r="I64" s="465" t="s">
        <v>376</v>
      </c>
      <c r="J64" s="463"/>
      <c r="K64" s="463"/>
      <c r="L64" s="639" t="s">
        <v>377</v>
      </c>
      <c r="M64" s="640"/>
      <c r="N64" s="641"/>
      <c r="O64" s="457"/>
      <c r="P64" s="479" t="s">
        <v>375</v>
      </c>
      <c r="Q64" s="484"/>
      <c r="R64" s="484"/>
      <c r="S64" s="484"/>
      <c r="T64" s="484"/>
      <c r="U64" s="484"/>
      <c r="V64" s="484"/>
      <c r="W64" s="484"/>
      <c r="X64" s="487"/>
      <c r="Y64" s="480" t="s">
        <v>376</v>
      </c>
      <c r="Z64" s="480"/>
      <c r="AA64" s="639" t="s">
        <v>377</v>
      </c>
      <c r="AB64" s="640"/>
      <c r="AC64" s="641"/>
      <c r="AD64" s="457"/>
      <c r="AE64" s="479" t="s">
        <v>375</v>
      </c>
      <c r="AF64" s="484"/>
      <c r="AG64" s="484"/>
      <c r="AH64" s="484"/>
      <c r="AI64" s="484"/>
      <c r="AJ64" s="484"/>
      <c r="AK64" s="484"/>
      <c r="AL64" s="484"/>
      <c r="AM64" s="487"/>
      <c r="AN64" s="484" t="s">
        <v>376</v>
      </c>
      <c r="AO64" s="484"/>
      <c r="AP64" s="642" t="s">
        <v>377</v>
      </c>
      <c r="AQ64" s="643"/>
      <c r="AR64" s="644"/>
      <c r="AS64" s="457"/>
      <c r="AT64" s="479" t="s">
        <v>375</v>
      </c>
      <c r="AU64" s="484"/>
      <c r="AV64" s="484"/>
      <c r="AW64" s="484"/>
      <c r="AX64" s="484"/>
      <c r="AY64" s="484"/>
      <c r="AZ64" s="484"/>
      <c r="BA64" s="484"/>
      <c r="BB64" s="487"/>
      <c r="BC64" s="484" t="s">
        <v>376</v>
      </c>
      <c r="BD64" s="484"/>
      <c r="BE64" s="642" t="s">
        <v>377</v>
      </c>
      <c r="BF64" s="643"/>
      <c r="BG64" s="644"/>
      <c r="BH64" s="457"/>
      <c r="BI64" s="479" t="s">
        <v>375</v>
      </c>
      <c r="BJ64" s="484"/>
      <c r="BK64" s="484"/>
      <c r="BL64" s="484"/>
      <c r="BM64" s="484"/>
      <c r="BN64" s="484"/>
      <c r="BO64" s="484"/>
      <c r="BP64" s="484"/>
      <c r="BQ64" s="487"/>
      <c r="BR64" s="484" t="s">
        <v>376</v>
      </c>
      <c r="BS64" s="484"/>
      <c r="BT64" s="642" t="s">
        <v>377</v>
      </c>
      <c r="BU64" s="643"/>
      <c r="BV64" s="644"/>
      <c r="BW64" s="457"/>
      <c r="BX64" s="479" t="s">
        <v>375</v>
      </c>
      <c r="BY64" s="484"/>
      <c r="BZ64" s="484"/>
      <c r="CA64" s="484"/>
      <c r="CB64" s="484"/>
      <c r="CC64" s="484"/>
      <c r="CD64" s="503"/>
      <c r="CE64" s="503"/>
      <c r="CF64" s="487"/>
      <c r="CG64" s="484" t="s">
        <v>376</v>
      </c>
      <c r="CH64" s="484"/>
      <c r="CI64" s="642" t="s">
        <v>377</v>
      </c>
      <c r="CJ64" s="643"/>
      <c r="CK64" s="644"/>
      <c r="CL64" s="457"/>
    </row>
    <row r="65" spans="1:90" ht="11.1" customHeight="1">
      <c r="A65" s="468"/>
      <c r="B65" s="448"/>
      <c r="C65" s="448"/>
      <c r="D65" s="448"/>
      <c r="E65" s="448"/>
      <c r="F65" s="448"/>
      <c r="G65" s="448"/>
      <c r="H65" s="448"/>
      <c r="I65" s="508"/>
      <c r="J65" s="448"/>
      <c r="K65" s="448"/>
      <c r="L65" s="464"/>
      <c r="M65" s="448"/>
      <c r="N65" s="645"/>
      <c r="O65" s="457"/>
      <c r="P65" s="468"/>
      <c r="X65" s="457"/>
      <c r="Y65" s="448"/>
      <c r="Z65" s="448"/>
      <c r="AA65" s="464"/>
      <c r="AB65" s="448"/>
      <c r="AC65" s="645"/>
      <c r="AD65" s="457"/>
      <c r="AE65" s="468"/>
      <c r="AM65" s="457"/>
      <c r="AP65" s="468"/>
      <c r="AR65" s="646"/>
      <c r="AS65" s="457"/>
      <c r="AT65" s="468"/>
      <c r="BB65" s="457"/>
      <c r="BE65" s="468"/>
      <c r="BG65" s="646"/>
      <c r="BH65" s="457"/>
      <c r="BI65" s="468"/>
      <c r="BQ65" s="457"/>
      <c r="BT65" s="468"/>
      <c r="BV65" s="646"/>
      <c r="BW65" s="457"/>
      <c r="BX65" s="468"/>
      <c r="CF65" s="457"/>
      <c r="CI65" s="468"/>
      <c r="CK65" s="646"/>
      <c r="CL65" s="457"/>
    </row>
    <row r="66" spans="1:90" ht="11.1" customHeight="1">
      <c r="A66" s="468"/>
      <c r="B66" s="448"/>
      <c r="C66" s="448"/>
      <c r="D66" s="448"/>
      <c r="E66" s="448"/>
      <c r="F66" s="448"/>
      <c r="G66" s="448"/>
      <c r="H66" s="448"/>
      <c r="I66" s="508"/>
      <c r="J66" s="448"/>
      <c r="K66" s="448"/>
      <c r="L66" s="647" t="s">
        <v>378</v>
      </c>
      <c r="M66" s="648"/>
      <c r="N66" s="649"/>
      <c r="O66" s="457"/>
      <c r="P66" s="468"/>
      <c r="X66" s="457"/>
      <c r="Y66" s="448"/>
      <c r="Z66" s="448"/>
      <c r="AA66" s="647" t="s">
        <v>378</v>
      </c>
      <c r="AB66" s="648"/>
      <c r="AC66" s="649"/>
      <c r="AD66" s="457"/>
      <c r="AE66" s="468"/>
      <c r="AM66" s="457"/>
      <c r="AP66" s="650" t="s">
        <v>378</v>
      </c>
      <c r="AQ66" s="593"/>
      <c r="AR66" s="651"/>
      <c r="AS66" s="457"/>
      <c r="AT66" s="468"/>
      <c r="BB66" s="457"/>
      <c r="BE66" s="650" t="s">
        <v>378</v>
      </c>
      <c r="BF66" s="593"/>
      <c r="BG66" s="651"/>
      <c r="BH66" s="457"/>
      <c r="BI66" s="468"/>
      <c r="BQ66" s="457"/>
      <c r="BT66" s="650" t="s">
        <v>378</v>
      </c>
      <c r="BU66" s="593"/>
      <c r="BV66" s="651"/>
      <c r="BW66" s="457"/>
      <c r="BX66" s="468"/>
      <c r="CF66" s="457"/>
      <c r="CI66" s="650" t="s">
        <v>378</v>
      </c>
      <c r="CJ66" s="593"/>
      <c r="CK66" s="651"/>
      <c r="CL66" s="457"/>
    </row>
    <row r="67" spans="1:90">
      <c r="A67" s="479" t="s">
        <v>379</v>
      </c>
      <c r="B67" s="480"/>
      <c r="C67" s="480"/>
      <c r="D67" s="480"/>
      <c r="E67" s="480"/>
      <c r="F67" s="480"/>
      <c r="G67" s="480"/>
      <c r="H67" s="480"/>
      <c r="I67" s="482" t="s">
        <v>376</v>
      </c>
      <c r="J67" s="480"/>
      <c r="K67" s="480"/>
      <c r="L67" s="652" t="s">
        <v>380</v>
      </c>
      <c r="M67" s="653" t="s">
        <v>381</v>
      </c>
      <c r="N67" s="654" t="s">
        <v>382</v>
      </c>
      <c r="O67" s="457"/>
      <c r="P67" s="479" t="s">
        <v>383</v>
      </c>
      <c r="Q67" s="484"/>
      <c r="R67" s="484"/>
      <c r="S67" s="484"/>
      <c r="T67" s="484"/>
      <c r="U67" s="484"/>
      <c r="V67" s="484"/>
      <c r="W67" s="484"/>
      <c r="X67" s="487"/>
      <c r="Y67" s="480" t="s">
        <v>376</v>
      </c>
      <c r="Z67" s="480"/>
      <c r="AA67" s="652" t="s">
        <v>380</v>
      </c>
      <c r="AB67" s="653" t="s">
        <v>381</v>
      </c>
      <c r="AC67" s="654" t="s">
        <v>382</v>
      </c>
      <c r="AD67" s="457"/>
      <c r="AE67" s="479" t="s">
        <v>383</v>
      </c>
      <c r="AF67" s="484"/>
      <c r="AG67" s="484"/>
      <c r="AH67" s="484"/>
      <c r="AI67" s="484"/>
      <c r="AJ67" s="484"/>
      <c r="AK67" s="484"/>
      <c r="AL67" s="484"/>
      <c r="AM67" s="487"/>
      <c r="AN67" s="484" t="s">
        <v>376</v>
      </c>
      <c r="AO67" s="484"/>
      <c r="AP67" s="655" t="s">
        <v>380</v>
      </c>
      <c r="AQ67" s="656" t="s">
        <v>381</v>
      </c>
      <c r="AR67" s="657" t="s">
        <v>382</v>
      </c>
      <c r="AS67" s="457"/>
      <c r="AT67" s="479" t="s">
        <v>383</v>
      </c>
      <c r="AU67" s="484"/>
      <c r="AV67" s="484"/>
      <c r="AW67" s="484"/>
      <c r="AX67" s="484"/>
      <c r="AY67" s="484"/>
      <c r="AZ67" s="484"/>
      <c r="BA67" s="484"/>
      <c r="BB67" s="487"/>
      <c r="BC67" s="484" t="s">
        <v>376</v>
      </c>
      <c r="BD67" s="484"/>
      <c r="BE67" s="655" t="s">
        <v>380</v>
      </c>
      <c r="BF67" s="656" t="s">
        <v>381</v>
      </c>
      <c r="BG67" s="657" t="s">
        <v>382</v>
      </c>
      <c r="BH67" s="457"/>
      <c r="BI67" s="479" t="s">
        <v>383</v>
      </c>
      <c r="BJ67" s="484"/>
      <c r="BK67" s="484"/>
      <c r="BL67" s="484"/>
      <c r="BM67" s="484"/>
      <c r="BN67" s="484"/>
      <c r="BO67" s="484"/>
      <c r="BP67" s="484"/>
      <c r="BQ67" s="487"/>
      <c r="BR67" s="484" t="s">
        <v>376</v>
      </c>
      <c r="BS67" s="484"/>
      <c r="BT67" s="655" t="s">
        <v>380</v>
      </c>
      <c r="BU67" s="656" t="s">
        <v>381</v>
      </c>
      <c r="BV67" s="657" t="s">
        <v>382</v>
      </c>
      <c r="BW67" s="457"/>
      <c r="BX67" s="479" t="s">
        <v>383</v>
      </c>
      <c r="BY67" s="484"/>
      <c r="BZ67" s="484"/>
      <c r="CA67" s="484"/>
      <c r="CB67" s="484"/>
      <c r="CC67" s="484"/>
      <c r="CD67" s="484"/>
      <c r="CE67" s="484"/>
      <c r="CF67" s="487"/>
      <c r="CG67" s="484" t="s">
        <v>376</v>
      </c>
      <c r="CH67" s="484"/>
      <c r="CI67" s="655" t="s">
        <v>380</v>
      </c>
      <c r="CJ67" s="656" t="s">
        <v>381</v>
      </c>
      <c r="CK67" s="657" t="s">
        <v>382</v>
      </c>
      <c r="CL67" s="457"/>
    </row>
    <row r="68" spans="1:90" ht="11.1" customHeight="1">
      <c r="A68" s="468"/>
      <c r="B68" s="448"/>
      <c r="C68" s="448"/>
      <c r="D68" s="448"/>
      <c r="E68" s="448"/>
      <c r="F68" s="448"/>
      <c r="G68" s="448"/>
      <c r="H68" s="448"/>
      <c r="I68" s="508"/>
      <c r="J68" s="448"/>
      <c r="K68" s="448"/>
      <c r="L68" s="464"/>
      <c r="M68" s="508"/>
      <c r="N68" s="658"/>
      <c r="O68" s="457"/>
      <c r="P68" s="468"/>
      <c r="X68" s="457"/>
      <c r="Y68" s="448"/>
      <c r="Z68" s="448"/>
      <c r="AA68" s="464"/>
      <c r="AB68" s="508"/>
      <c r="AC68" s="658"/>
      <c r="AD68" s="457"/>
      <c r="AE68" s="468"/>
      <c r="AM68" s="457"/>
      <c r="AP68" s="468"/>
      <c r="AQ68" s="457"/>
      <c r="AR68" s="659"/>
      <c r="AS68" s="457"/>
      <c r="AT68" s="468"/>
      <c r="BB68" s="457"/>
      <c r="BE68" s="468"/>
      <c r="BF68" s="457"/>
      <c r="BG68" s="659"/>
      <c r="BH68" s="457"/>
      <c r="BI68" s="468"/>
      <c r="BQ68" s="457"/>
      <c r="BT68" s="468"/>
      <c r="BU68" s="457"/>
      <c r="BV68" s="659"/>
      <c r="BW68" s="457"/>
      <c r="BX68" s="468"/>
      <c r="CF68" s="457"/>
      <c r="CI68" s="468"/>
      <c r="CJ68" s="457"/>
      <c r="CK68" s="659"/>
      <c r="CL68" s="457"/>
    </row>
    <row r="69" spans="1:90" ht="11.1" customHeight="1" thickBot="1">
      <c r="A69" s="660"/>
      <c r="B69" s="661"/>
      <c r="C69" s="661"/>
      <c r="D69" s="661"/>
      <c r="E69" s="661"/>
      <c r="F69" s="661"/>
      <c r="G69" s="661"/>
      <c r="H69" s="661"/>
      <c r="I69" s="495"/>
      <c r="J69" s="661"/>
      <c r="K69" s="661"/>
      <c r="L69" s="662"/>
      <c r="M69" s="663"/>
      <c r="N69" s="664"/>
      <c r="O69" s="457"/>
      <c r="P69" s="660"/>
      <c r="Q69" s="661"/>
      <c r="R69" s="661"/>
      <c r="S69" s="661"/>
      <c r="T69" s="661"/>
      <c r="U69" s="661"/>
      <c r="V69" s="661"/>
      <c r="W69" s="661"/>
      <c r="X69" s="495"/>
      <c r="Y69" s="661"/>
      <c r="Z69" s="661"/>
      <c r="AA69" s="662"/>
      <c r="AB69" s="663"/>
      <c r="AC69" s="664"/>
      <c r="AD69" s="457"/>
      <c r="AE69" s="660"/>
      <c r="AF69" s="661"/>
      <c r="AG69" s="661"/>
      <c r="AH69" s="661"/>
      <c r="AI69" s="661"/>
      <c r="AJ69" s="661"/>
      <c r="AK69" s="661"/>
      <c r="AL69" s="661"/>
      <c r="AM69" s="495"/>
      <c r="AN69" s="661"/>
      <c r="AO69" s="661"/>
      <c r="AP69" s="662"/>
      <c r="AQ69" s="663"/>
      <c r="AR69" s="664"/>
      <c r="AS69" s="457"/>
      <c r="AT69" s="660"/>
      <c r="AU69" s="661"/>
      <c r="AV69" s="661"/>
      <c r="AW69" s="661"/>
      <c r="AX69" s="661"/>
      <c r="AY69" s="661"/>
      <c r="AZ69" s="661"/>
      <c r="BA69" s="661"/>
      <c r="BB69" s="495"/>
      <c r="BC69" s="661"/>
      <c r="BD69" s="661"/>
      <c r="BE69" s="662"/>
      <c r="BF69" s="663"/>
      <c r="BG69" s="664"/>
      <c r="BH69" s="457"/>
      <c r="BI69" s="660"/>
      <c r="BJ69" s="661"/>
      <c r="BK69" s="661"/>
      <c r="BL69" s="661"/>
      <c r="BM69" s="661"/>
      <c r="BN69" s="661"/>
      <c r="BO69" s="661"/>
      <c r="BP69" s="661"/>
      <c r="BQ69" s="495"/>
      <c r="BR69" s="661"/>
      <c r="BS69" s="661"/>
      <c r="BT69" s="662"/>
      <c r="BU69" s="663"/>
      <c r="BV69" s="664"/>
      <c r="BW69" s="457"/>
      <c r="BX69" s="660"/>
      <c r="BY69" s="661"/>
      <c r="BZ69" s="661"/>
      <c r="CA69" s="661"/>
      <c r="CB69" s="661"/>
      <c r="CC69" s="661"/>
      <c r="CD69" s="661"/>
      <c r="CE69" s="661"/>
      <c r="CF69" s="495"/>
      <c r="CG69" s="661"/>
      <c r="CH69" s="661"/>
      <c r="CI69" s="662"/>
      <c r="CJ69" s="663"/>
      <c r="CK69" s="664"/>
      <c r="CL69" s="457"/>
    </row>
    <row r="70" spans="1:90">
      <c r="A70" s="665" t="s">
        <v>384</v>
      </c>
      <c r="B70" s="484"/>
      <c r="C70" s="484"/>
      <c r="D70" s="484"/>
      <c r="E70" s="484"/>
      <c r="F70" s="484"/>
      <c r="G70" s="484"/>
      <c r="H70" s="484"/>
      <c r="I70" s="555" t="s">
        <v>385</v>
      </c>
      <c r="K70" s="484"/>
      <c r="L70" s="666"/>
      <c r="M70" s="666"/>
      <c r="N70" s="666"/>
      <c r="P70" s="665" t="str">
        <f>A70</f>
        <v xml:space="preserve"> NSF Form 1030 (10/99) Supersedes All Previous Editions</v>
      </c>
      <c r="Q70" s="484"/>
      <c r="R70" s="484"/>
      <c r="S70" s="484"/>
      <c r="T70" s="484"/>
      <c r="U70" s="484"/>
      <c r="V70" s="484"/>
      <c r="W70" s="484"/>
      <c r="X70" s="555" t="s">
        <v>385</v>
      </c>
      <c r="Z70" s="484"/>
      <c r="AA70" s="666"/>
      <c r="AB70" s="666"/>
      <c r="AC70" s="666"/>
      <c r="AE70" s="665" t="str">
        <f>+A70</f>
        <v xml:space="preserve"> NSF Form 1030 (10/99) Supersedes All Previous Editions</v>
      </c>
      <c r="AF70" s="484"/>
      <c r="AG70" s="484"/>
      <c r="AH70" s="484"/>
      <c r="AI70" s="484"/>
      <c r="AJ70" s="484"/>
      <c r="AK70" s="484"/>
      <c r="AL70" s="484"/>
      <c r="AM70" s="555" t="s">
        <v>385</v>
      </c>
      <c r="AO70" s="484"/>
      <c r="AP70" s="666"/>
      <c r="AQ70" s="666"/>
      <c r="AR70" s="666"/>
      <c r="AT70" s="665" t="str">
        <f>+P70</f>
        <v xml:space="preserve"> NSF Form 1030 (10/99) Supersedes All Previous Editions</v>
      </c>
      <c r="AU70" s="484"/>
      <c r="AV70" s="484"/>
      <c r="AW70" s="484"/>
      <c r="AX70" s="484"/>
      <c r="AY70" s="484"/>
      <c r="AZ70" s="484"/>
      <c r="BA70" s="484"/>
      <c r="BB70" s="555" t="s">
        <v>385</v>
      </c>
      <c r="BD70" s="484"/>
      <c r="BE70" s="666"/>
      <c r="BF70" s="666"/>
      <c r="BG70" s="666"/>
      <c r="BI70" s="665" t="str">
        <f>+AE70</f>
        <v xml:space="preserve"> NSF Form 1030 (10/99) Supersedes All Previous Editions</v>
      </c>
      <c r="BJ70" s="484"/>
      <c r="BK70" s="484"/>
      <c r="BL70" s="484"/>
      <c r="BM70" s="484"/>
      <c r="BN70" s="484"/>
      <c r="BO70" s="484"/>
      <c r="BP70" s="484"/>
      <c r="BQ70" s="555" t="s">
        <v>385</v>
      </c>
      <c r="BS70" s="484"/>
      <c r="BT70" s="666"/>
      <c r="BU70" s="666"/>
      <c r="BV70" s="666"/>
      <c r="BX70" s="665" t="str">
        <f>+A70</f>
        <v xml:space="preserve"> NSF Form 1030 (10/99) Supersedes All Previous Editions</v>
      </c>
      <c r="BY70" s="484"/>
      <c r="BZ70" s="484"/>
      <c r="CA70" s="484"/>
      <c r="CB70" s="484"/>
      <c r="CC70" s="484"/>
      <c r="CD70" s="484"/>
      <c r="CE70" s="484"/>
      <c r="CF70" s="555" t="s">
        <v>385</v>
      </c>
      <c r="CH70" s="484"/>
      <c r="CI70" s="666"/>
      <c r="CJ70" s="666"/>
      <c r="CK70" s="666"/>
    </row>
    <row r="71" spans="1:90">
      <c r="A71" s="667"/>
      <c r="B71" s="503"/>
      <c r="C71" s="503"/>
      <c r="D71" s="503"/>
      <c r="E71" s="503"/>
      <c r="F71" s="503"/>
      <c r="G71" s="503"/>
      <c r="H71" s="503"/>
      <c r="I71" s="668"/>
      <c r="K71" s="503"/>
      <c r="L71" s="669"/>
      <c r="M71" s="669"/>
      <c r="N71" s="669"/>
      <c r="P71" s="667"/>
      <c r="Q71" s="503"/>
      <c r="R71" s="503"/>
      <c r="S71" s="503"/>
      <c r="T71" s="503"/>
      <c r="U71" s="503"/>
      <c r="V71" s="503"/>
      <c r="W71" s="503"/>
      <c r="X71" s="668"/>
      <c r="Z71" s="503"/>
      <c r="AA71" s="669"/>
      <c r="AB71" s="669"/>
      <c r="AC71" s="669"/>
      <c r="AE71" s="667"/>
      <c r="AF71" s="503"/>
      <c r="AG71" s="503"/>
      <c r="AH71" s="503"/>
      <c r="AI71" s="503"/>
      <c r="AJ71" s="503"/>
      <c r="AK71" s="503"/>
      <c r="AL71" s="503"/>
      <c r="AM71" s="668"/>
      <c r="AO71" s="503"/>
      <c r="AP71" s="669"/>
      <c r="AQ71" s="669"/>
      <c r="AR71" s="669"/>
      <c r="AT71" s="667"/>
      <c r="AU71" s="503"/>
      <c r="AV71" s="503"/>
      <c r="AW71" s="503"/>
      <c r="AX71" s="503"/>
      <c r="AY71" s="503"/>
      <c r="AZ71" s="503"/>
      <c r="BA71" s="503"/>
      <c r="BB71" s="668"/>
      <c r="BD71" s="503"/>
      <c r="BE71" s="669"/>
      <c r="BF71" s="669"/>
      <c r="BG71" s="669"/>
      <c r="BI71" s="667"/>
      <c r="BJ71" s="503"/>
      <c r="BK71" s="503"/>
      <c r="BL71" s="503"/>
      <c r="BM71" s="503"/>
      <c r="BN71" s="503"/>
      <c r="BO71" s="503"/>
      <c r="BP71" s="503"/>
      <c r="BQ71" s="668"/>
      <c r="BS71" s="503"/>
      <c r="BT71" s="669"/>
      <c r="BU71" s="669"/>
      <c r="BV71" s="669"/>
      <c r="BX71" s="667"/>
      <c r="BY71" s="503"/>
      <c r="BZ71" s="503"/>
      <c r="CA71" s="503"/>
      <c r="CB71" s="503"/>
      <c r="CC71" s="503"/>
      <c r="CD71" s="503"/>
      <c r="CE71" s="503"/>
      <c r="CF71" s="668"/>
      <c r="CH71" s="503"/>
      <c r="CI71" s="669"/>
      <c r="CJ71" s="669"/>
      <c r="CK71" s="669"/>
    </row>
    <row r="72" spans="1:90">
      <c r="I72" s="670"/>
      <c r="X72" s="670"/>
      <c r="AK72" s="670"/>
      <c r="AZ72" s="670"/>
      <c r="BO72" s="670"/>
      <c r="CF72" s="670"/>
    </row>
    <row r="73" spans="1:90" ht="12.75" customHeight="1">
      <c r="A73" s="671" t="s">
        <v>469</v>
      </c>
    </row>
    <row r="74" spans="1:90" ht="12.75" customHeight="1">
      <c r="A74" s="672" t="s">
        <v>466</v>
      </c>
    </row>
    <row r="75" spans="1:90" ht="12.75" customHeight="1">
      <c r="A75" s="672" t="s">
        <v>467</v>
      </c>
    </row>
    <row r="76" spans="1:90" ht="12.75" customHeight="1">
      <c r="A76" s="672" t="s">
        <v>468</v>
      </c>
    </row>
    <row r="83" spans="8:8">
      <c r="H83" s="447" t="s">
        <v>577</v>
      </c>
    </row>
  </sheetData>
  <mergeCells count="13">
    <mergeCell ref="AI53:AK53"/>
    <mergeCell ref="AX53:AZ53"/>
    <mergeCell ref="CF59:CH59"/>
    <mergeCell ref="BI7:BR7"/>
    <mergeCell ref="BX7:CG7"/>
    <mergeCell ref="BM53:BO53"/>
    <mergeCell ref="AE7:AN7"/>
    <mergeCell ref="AT7:BC7"/>
    <mergeCell ref="A46:L46"/>
    <mergeCell ref="E53:G53"/>
    <mergeCell ref="A7:J7"/>
    <mergeCell ref="P7:Y7"/>
    <mergeCell ref="T53:V53"/>
  </mergeCells>
  <phoneticPr fontId="31" type="noConversion"/>
  <printOptions gridLinesSet="0"/>
  <pageMargins left="0" right="0" top="0" bottom="0" header="0.5" footer="0.5"/>
  <pageSetup scale="95" orientation="portrait" horizontalDpi="300" verticalDpi="300"/>
  <headerFooter alignWithMargins="0"/>
  <colBreaks count="2" manualBreakCount="2">
    <brk id="15" max="1048575" man="1"/>
    <brk id="30" max="1048575" man="1"/>
  </colBreak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4" enableFormatConditionsCalculation="0">
    <tabColor indexed="26"/>
  </sheetPr>
  <dimension ref="B1:I55"/>
  <sheetViews>
    <sheetView workbookViewId="0">
      <selection activeCell="G17" sqref="G17"/>
    </sheetView>
  </sheetViews>
  <sheetFormatPr defaultColWidth="9" defaultRowHeight="12.75"/>
  <cols>
    <col min="1" max="1" width="5.83203125" style="293" customWidth="1"/>
    <col min="2" max="2" width="3.83203125" style="293" customWidth="1"/>
    <col min="3" max="3" width="36.1640625" style="293" customWidth="1"/>
    <col min="4" max="9" width="25.83203125" style="293" customWidth="1"/>
    <col min="10" max="16384" width="9" style="293"/>
  </cols>
  <sheetData>
    <row r="1" spans="2:9" ht="19.5" customHeight="1" thickBot="1">
      <c r="B1" s="1253" t="s">
        <v>386</v>
      </c>
      <c r="C1" s="1254"/>
      <c r="D1" s="1254"/>
      <c r="E1" s="1254"/>
      <c r="F1" s="1254"/>
      <c r="G1" s="1254"/>
      <c r="H1" s="1254"/>
      <c r="I1" s="1254"/>
    </row>
    <row r="2" spans="2:9" ht="14.25" customHeight="1">
      <c r="B2" s="1224" t="s">
        <v>387</v>
      </c>
      <c r="C2" s="1255"/>
      <c r="D2" s="1255"/>
      <c r="E2" s="1255"/>
      <c r="F2" s="1255"/>
      <c r="G2" s="1255"/>
      <c r="H2" s="1255"/>
      <c r="I2" s="1256"/>
    </row>
    <row r="3" spans="2:9" ht="24" customHeight="1">
      <c r="B3" s="1257" t="s">
        <v>388</v>
      </c>
      <c r="C3" s="1258"/>
      <c r="D3" s="1251" t="s">
        <v>392</v>
      </c>
      <c r="E3" s="1249" t="s">
        <v>389</v>
      </c>
      <c r="F3" s="1249"/>
      <c r="G3" s="1204" t="s">
        <v>390</v>
      </c>
      <c r="H3" s="1204"/>
      <c r="I3" s="1250"/>
    </row>
    <row r="4" spans="2:9" ht="24" customHeight="1">
      <c r="B4" s="1259"/>
      <c r="C4" s="1260"/>
      <c r="D4" s="1252"/>
      <c r="E4" s="294" t="s">
        <v>391</v>
      </c>
      <c r="F4" s="296" t="s">
        <v>393</v>
      </c>
      <c r="G4" s="294" t="s">
        <v>394</v>
      </c>
      <c r="H4" s="294" t="s">
        <v>395</v>
      </c>
      <c r="I4" s="295" t="s">
        <v>396</v>
      </c>
    </row>
    <row r="5" spans="2:9" ht="24" customHeight="1">
      <c r="B5" s="297">
        <v>1</v>
      </c>
      <c r="C5" s="311"/>
      <c r="D5" s="313"/>
      <c r="E5" s="315"/>
      <c r="F5" s="315"/>
      <c r="G5" s="317">
        <f>MTDC!X179</f>
        <v>0</v>
      </c>
      <c r="H5" s="315"/>
      <c r="I5" s="318">
        <f>SUM(E5:H5)</f>
        <v>0</v>
      </c>
    </row>
    <row r="6" spans="2:9" ht="24" customHeight="1">
      <c r="B6" s="297">
        <v>2</v>
      </c>
      <c r="C6" s="311"/>
      <c r="D6" s="313"/>
      <c r="E6" s="315"/>
      <c r="F6" s="315"/>
      <c r="G6" s="315"/>
      <c r="H6" s="315"/>
      <c r="I6" s="318">
        <f>SUM(E6:H6)</f>
        <v>0</v>
      </c>
    </row>
    <row r="7" spans="2:9" ht="24" customHeight="1">
      <c r="B7" s="297">
        <v>3</v>
      </c>
      <c r="C7" s="311"/>
      <c r="D7" s="313"/>
      <c r="E7" s="315"/>
      <c r="F7" s="315"/>
      <c r="G7" s="315"/>
      <c r="H7" s="315"/>
      <c r="I7" s="318">
        <f>SUM(E7:H7)</f>
        <v>0</v>
      </c>
    </row>
    <row r="8" spans="2:9" ht="24" customHeight="1">
      <c r="B8" s="300">
        <v>4</v>
      </c>
      <c r="C8" s="312"/>
      <c r="D8" s="314"/>
      <c r="E8" s="316"/>
      <c r="F8" s="316"/>
      <c r="G8" s="316"/>
      <c r="H8" s="316"/>
      <c r="I8" s="318">
        <f>SUM(E8:H8)</f>
        <v>0</v>
      </c>
    </row>
    <row r="9" spans="2:9" ht="24" customHeight="1">
      <c r="B9" s="297">
        <v>5</v>
      </c>
      <c r="C9" s="292" t="s">
        <v>744</v>
      </c>
      <c r="D9" s="298"/>
      <c r="E9" s="315">
        <f>SUM(E5:E8)</f>
        <v>0</v>
      </c>
      <c r="F9" s="315">
        <f>SUM(F5:F8)</f>
        <v>0</v>
      </c>
      <c r="G9" s="315">
        <f>SUM(G5:G8)</f>
        <v>0</v>
      </c>
      <c r="H9" s="315">
        <f>SUM(H5:H8)</f>
        <v>0</v>
      </c>
      <c r="I9" s="318">
        <f>SUM(I5:I8)</f>
        <v>0</v>
      </c>
    </row>
    <row r="10" spans="2:9" ht="14.25" customHeight="1">
      <c r="B10" s="1229" t="s">
        <v>746</v>
      </c>
      <c r="C10" s="1230"/>
      <c r="D10" s="1230"/>
      <c r="E10" s="1230"/>
      <c r="F10" s="1230"/>
      <c r="G10" s="1230"/>
      <c r="H10" s="1230"/>
      <c r="I10" s="1231"/>
    </row>
    <row r="11" spans="2:9" ht="12" customHeight="1">
      <c r="B11" s="1242" t="s">
        <v>751</v>
      </c>
      <c r="C11" s="1243"/>
      <c r="D11" s="1243"/>
      <c r="E11" s="1232" t="s">
        <v>745</v>
      </c>
      <c r="F11" s="1233"/>
      <c r="G11" s="1233"/>
      <c r="H11" s="1234"/>
      <c r="I11" s="1235" t="s">
        <v>750</v>
      </c>
    </row>
    <row r="12" spans="2:9" ht="12" customHeight="1">
      <c r="B12" s="1244"/>
      <c r="C12" s="1245"/>
      <c r="D12" s="1245"/>
      <c r="E12" s="301" t="s">
        <v>439</v>
      </c>
      <c r="F12" s="301" t="s">
        <v>747</v>
      </c>
      <c r="G12" s="301" t="s">
        <v>748</v>
      </c>
      <c r="H12" s="301" t="s">
        <v>749</v>
      </c>
      <c r="I12" s="1236"/>
    </row>
    <row r="13" spans="2:9" ht="24" customHeight="1">
      <c r="B13" s="1227" t="s">
        <v>752</v>
      </c>
      <c r="C13" s="1228"/>
      <c r="D13" s="1228"/>
      <c r="E13" s="319">
        <f>MTDC!X42+MTDC!X141</f>
        <v>0</v>
      </c>
      <c r="F13" s="320"/>
      <c r="G13" s="320"/>
      <c r="H13" s="320"/>
      <c r="I13" s="322">
        <f t="shared" ref="I13:I22" si="0">SUM(E13:H13)</f>
        <v>0</v>
      </c>
    </row>
    <row r="14" spans="2:9" ht="24" customHeight="1">
      <c r="B14" s="1227" t="s">
        <v>753</v>
      </c>
      <c r="C14" s="1228"/>
      <c r="D14" s="1228"/>
      <c r="E14" s="319">
        <f>MTDC!X70+MTDC!X146</f>
        <v>0</v>
      </c>
      <c r="F14" s="320"/>
      <c r="G14" s="320"/>
      <c r="H14" s="320"/>
      <c r="I14" s="322">
        <f t="shared" si="0"/>
        <v>0</v>
      </c>
    </row>
    <row r="15" spans="2:9" ht="24" customHeight="1">
      <c r="B15" s="1227" t="s">
        <v>754</v>
      </c>
      <c r="C15" s="1228"/>
      <c r="D15" s="1228"/>
      <c r="E15" s="319">
        <f>MTDC!X102</f>
        <v>0</v>
      </c>
      <c r="F15" s="320"/>
      <c r="G15" s="320"/>
      <c r="H15" s="320"/>
      <c r="I15" s="322">
        <f t="shared" si="0"/>
        <v>0</v>
      </c>
    </row>
    <row r="16" spans="2:9" ht="24" customHeight="1">
      <c r="B16" s="1227" t="s">
        <v>755</v>
      </c>
      <c r="C16" s="1228"/>
      <c r="D16" s="1228"/>
      <c r="E16" s="319">
        <f>MTDC!X168</f>
        <v>0</v>
      </c>
      <c r="F16" s="320"/>
      <c r="G16" s="320"/>
      <c r="H16" s="320"/>
      <c r="I16" s="322">
        <f t="shared" si="0"/>
        <v>0</v>
      </c>
    </row>
    <row r="17" spans="2:9" ht="24" customHeight="1">
      <c r="B17" s="1227" t="s">
        <v>756</v>
      </c>
      <c r="C17" s="1228"/>
      <c r="D17" s="1228"/>
      <c r="E17" s="319">
        <f>MTDC!X131</f>
        <v>0</v>
      </c>
      <c r="F17" s="320"/>
      <c r="G17" s="320"/>
      <c r="H17" s="320"/>
      <c r="I17" s="322">
        <f t="shared" si="0"/>
        <v>0</v>
      </c>
    </row>
    <row r="18" spans="2:9" ht="24" customHeight="1">
      <c r="B18" s="1227" t="s">
        <v>757</v>
      </c>
      <c r="C18" s="1228"/>
      <c r="D18" s="1228"/>
      <c r="E18" s="319">
        <f>MTDC!X121+MTDC!X160</f>
        <v>0</v>
      </c>
      <c r="F18" s="320"/>
      <c r="G18" s="320"/>
      <c r="H18" s="320"/>
      <c r="I18" s="322">
        <f t="shared" si="0"/>
        <v>0</v>
      </c>
    </row>
    <row r="19" spans="2:9" ht="24" customHeight="1">
      <c r="B19" s="1227" t="s">
        <v>617</v>
      </c>
      <c r="C19" s="1228"/>
      <c r="D19" s="1228"/>
      <c r="E19" s="320"/>
      <c r="F19" s="320"/>
      <c r="G19" s="320"/>
      <c r="H19" s="320"/>
      <c r="I19" s="322">
        <f t="shared" si="0"/>
        <v>0</v>
      </c>
    </row>
    <row r="20" spans="2:9" ht="24" customHeight="1">
      <c r="B20" s="1227" t="s">
        <v>92</v>
      </c>
      <c r="C20" s="1228"/>
      <c r="D20" s="1228"/>
      <c r="E20" s="319">
        <f>MTDC!X174</f>
        <v>0</v>
      </c>
      <c r="F20" s="320"/>
      <c r="G20" s="320"/>
      <c r="H20" s="320"/>
      <c r="I20" s="322">
        <f t="shared" si="0"/>
        <v>0</v>
      </c>
    </row>
    <row r="21" spans="2:9" ht="24" customHeight="1">
      <c r="B21" s="302" t="s">
        <v>618</v>
      </c>
      <c r="C21" s="303"/>
      <c r="D21" s="299">
        <f>MTDC!X177</f>
        <v>0</v>
      </c>
      <c r="E21" s="321">
        <f>E13+E14+E15+E16+E17+E18+E19+E20</f>
        <v>0</v>
      </c>
      <c r="F21" s="320">
        <f>SUM(F13:F20)</f>
        <v>0</v>
      </c>
      <c r="G21" s="320">
        <f>SUM(G13:G20)</f>
        <v>0</v>
      </c>
      <c r="H21" s="320">
        <f>SUM(H13:H20)</f>
        <v>0</v>
      </c>
      <c r="I21" s="322">
        <f>SUM(E21:H21)</f>
        <v>0</v>
      </c>
    </row>
    <row r="22" spans="2:9" ht="24" customHeight="1">
      <c r="B22" s="1227" t="s">
        <v>474</v>
      </c>
      <c r="C22" s="1228"/>
      <c r="D22" s="1228"/>
      <c r="E22" s="319">
        <f>MTDC!X135</f>
        <v>0</v>
      </c>
      <c r="F22" s="320"/>
      <c r="G22" s="320"/>
      <c r="H22" s="320"/>
      <c r="I22" s="322">
        <f t="shared" si="0"/>
        <v>0</v>
      </c>
    </row>
    <row r="23" spans="2:9" ht="24" customHeight="1">
      <c r="B23" s="302" t="s">
        <v>475</v>
      </c>
      <c r="C23" s="303"/>
      <c r="D23" s="299">
        <f>MTDC!X179</f>
        <v>0</v>
      </c>
      <c r="E23" s="320">
        <f>E21+E22</f>
        <v>0</v>
      </c>
      <c r="F23" s="320">
        <f>SUM(F21:F22)</f>
        <v>0</v>
      </c>
      <c r="G23" s="320">
        <f>SUM(G21:G22)</f>
        <v>0</v>
      </c>
      <c r="H23" s="320">
        <f>SUM(H21:H22)</f>
        <v>0</v>
      </c>
      <c r="I23" s="322">
        <f>SUM(I21:I22)</f>
        <v>0</v>
      </c>
    </row>
    <row r="24" spans="2:9" ht="14.25" customHeight="1">
      <c r="B24" s="1246"/>
      <c r="C24" s="1247"/>
      <c r="D24" s="1247"/>
      <c r="E24" s="1247"/>
      <c r="F24" s="1247"/>
      <c r="G24" s="1247"/>
      <c r="H24" s="1247"/>
      <c r="I24" s="1248"/>
    </row>
    <row r="25" spans="2:9" ht="24" customHeight="1" thickBot="1">
      <c r="B25" s="1240" t="s">
        <v>420</v>
      </c>
      <c r="C25" s="1241"/>
      <c r="D25" s="1241"/>
      <c r="E25" s="323"/>
      <c r="F25" s="323"/>
      <c r="G25" s="323"/>
      <c r="H25" s="323"/>
      <c r="I25" s="324"/>
    </row>
    <row r="26" spans="2:9" ht="24" customHeight="1">
      <c r="B26" s="304"/>
      <c r="C26" s="304"/>
      <c r="D26" s="304"/>
      <c r="E26" s="305"/>
      <c r="F26" s="305"/>
      <c r="G26" s="305"/>
      <c r="H26" s="305"/>
      <c r="I26" s="305"/>
    </row>
    <row r="27" spans="2:9" ht="20.100000000000001" customHeight="1" thickBot="1"/>
    <row r="28" spans="2:9" ht="14.25" customHeight="1">
      <c r="B28" s="1224" t="s">
        <v>421</v>
      </c>
      <c r="C28" s="1225"/>
      <c r="D28" s="1225"/>
      <c r="E28" s="1225"/>
      <c r="F28" s="1225"/>
      <c r="G28" s="1225"/>
      <c r="H28" s="1225"/>
      <c r="I28" s="1226"/>
    </row>
    <row r="29" spans="2:9" ht="24" customHeight="1">
      <c r="B29" s="1201" t="s">
        <v>775</v>
      </c>
      <c r="C29" s="1202"/>
      <c r="D29" s="1202"/>
      <c r="E29" s="1202"/>
      <c r="F29" s="294" t="s">
        <v>778</v>
      </c>
      <c r="G29" s="294" t="s">
        <v>781</v>
      </c>
      <c r="H29" s="294" t="s">
        <v>779</v>
      </c>
      <c r="I29" s="295" t="s">
        <v>780</v>
      </c>
    </row>
    <row r="30" spans="2:9" ht="24" customHeight="1">
      <c r="B30" s="306">
        <v>8</v>
      </c>
      <c r="C30" s="1218"/>
      <c r="D30" s="1219"/>
      <c r="E30" s="1219"/>
      <c r="F30" s="320"/>
      <c r="G30" s="320"/>
      <c r="H30" s="320"/>
      <c r="I30" s="322">
        <f>SUM(F30:H30)</f>
        <v>0</v>
      </c>
    </row>
    <row r="31" spans="2:9" ht="24" customHeight="1">
      <c r="B31" s="306">
        <v>9</v>
      </c>
      <c r="C31" s="1218"/>
      <c r="D31" s="1219"/>
      <c r="E31" s="1219"/>
      <c r="F31" s="320"/>
      <c r="G31" s="320"/>
      <c r="H31" s="320"/>
      <c r="I31" s="322">
        <f>SUM(F31:H31)</f>
        <v>0</v>
      </c>
    </row>
    <row r="32" spans="2:9" ht="24" customHeight="1">
      <c r="B32" s="306">
        <v>10</v>
      </c>
      <c r="C32" s="1218"/>
      <c r="D32" s="1219"/>
      <c r="E32" s="1219"/>
      <c r="F32" s="320"/>
      <c r="G32" s="320"/>
      <c r="H32" s="320"/>
      <c r="I32" s="322">
        <f>SUM(F32:H32)</f>
        <v>0</v>
      </c>
    </row>
    <row r="33" spans="2:9" ht="24" customHeight="1">
      <c r="B33" s="306">
        <v>11</v>
      </c>
      <c r="C33" s="1218"/>
      <c r="D33" s="1219"/>
      <c r="E33" s="1219"/>
      <c r="F33" s="320"/>
      <c r="G33" s="320"/>
      <c r="H33" s="320"/>
      <c r="I33" s="322">
        <f>SUM(F33:H33)</f>
        <v>0</v>
      </c>
    </row>
    <row r="34" spans="2:9" ht="24" customHeight="1">
      <c r="B34" s="297">
        <v>12</v>
      </c>
      <c r="C34" s="1223" t="s">
        <v>422</v>
      </c>
      <c r="D34" s="1221"/>
      <c r="E34" s="1221"/>
      <c r="F34" s="320">
        <f>SUM(F30:F33)</f>
        <v>0</v>
      </c>
      <c r="G34" s="320">
        <f>SUM(G30:G33)</f>
        <v>0</v>
      </c>
      <c r="H34" s="320">
        <f>SUM(H30:H33)</f>
        <v>0</v>
      </c>
      <c r="I34" s="322">
        <f>SUM(I30:I33)</f>
        <v>0</v>
      </c>
    </row>
    <row r="35" spans="2:9" ht="14.25" customHeight="1">
      <c r="B35" s="1237" t="s">
        <v>426</v>
      </c>
      <c r="C35" s="1238"/>
      <c r="D35" s="1238"/>
      <c r="E35" s="1238"/>
      <c r="F35" s="1238"/>
      <c r="G35" s="1238"/>
      <c r="H35" s="1238"/>
      <c r="I35" s="1239"/>
    </row>
    <row r="36" spans="2:9" ht="12" customHeight="1">
      <c r="B36" s="1220" t="s">
        <v>423</v>
      </c>
      <c r="C36" s="1221"/>
      <c r="D36" s="1221"/>
      <c r="E36" s="294" t="s">
        <v>430</v>
      </c>
      <c r="F36" s="294" t="s">
        <v>431</v>
      </c>
      <c r="G36" s="294" t="s">
        <v>432</v>
      </c>
      <c r="H36" s="294" t="s">
        <v>433</v>
      </c>
      <c r="I36" s="295" t="s">
        <v>434</v>
      </c>
    </row>
    <row r="37" spans="2:9" ht="24" customHeight="1">
      <c r="B37" s="1222"/>
      <c r="C37" s="1221"/>
      <c r="D37" s="1221"/>
      <c r="E37" s="320">
        <f>SUM(F37:I37)</f>
        <v>0</v>
      </c>
      <c r="F37" s="325">
        <f>MTDC!N179/4</f>
        <v>0</v>
      </c>
      <c r="G37" s="325">
        <f>MTDC!N179/4</f>
        <v>0</v>
      </c>
      <c r="H37" s="325">
        <f>MTDC!N179/4</f>
        <v>0</v>
      </c>
      <c r="I37" s="327">
        <f>MTDC!N179/4</f>
        <v>0</v>
      </c>
    </row>
    <row r="38" spans="2:9" ht="24" customHeight="1">
      <c r="B38" s="1220" t="s">
        <v>424</v>
      </c>
      <c r="C38" s="1221"/>
      <c r="D38" s="1221"/>
      <c r="E38" s="320"/>
      <c r="F38" s="326"/>
      <c r="G38" s="326"/>
      <c r="H38" s="326"/>
      <c r="I38" s="328"/>
    </row>
    <row r="39" spans="2:9" ht="24" customHeight="1">
      <c r="B39" s="1220" t="s">
        <v>425</v>
      </c>
      <c r="C39" s="1221"/>
      <c r="D39" s="1221"/>
      <c r="E39" s="320">
        <f>SUM(E37:E38)</f>
        <v>0</v>
      </c>
      <c r="F39" s="326">
        <f>SUM(F37:F38)</f>
        <v>0</v>
      </c>
      <c r="G39" s="326">
        <f>SUM(G37:G38)</f>
        <v>0</v>
      </c>
      <c r="H39" s="326">
        <f>SUM(H37:H38)</f>
        <v>0</v>
      </c>
      <c r="I39" s="328">
        <f>SUM(I37:I38)</f>
        <v>0</v>
      </c>
    </row>
    <row r="40" spans="2:9" ht="14.25" customHeight="1">
      <c r="B40" s="1237" t="s">
        <v>427</v>
      </c>
      <c r="C40" s="1238"/>
      <c r="D40" s="1238"/>
      <c r="E40" s="1238"/>
      <c r="F40" s="1238"/>
      <c r="G40" s="1238"/>
      <c r="H40" s="1238"/>
      <c r="I40" s="1239"/>
    </row>
    <row r="41" spans="2:9" ht="12" customHeight="1">
      <c r="B41" s="1201" t="s">
        <v>775</v>
      </c>
      <c r="C41" s="1202"/>
      <c r="D41" s="1202"/>
      <c r="E41" s="1202"/>
      <c r="F41" s="1204" t="s">
        <v>428</v>
      </c>
      <c r="G41" s="1202"/>
      <c r="H41" s="1202"/>
      <c r="I41" s="1205"/>
    </row>
    <row r="42" spans="2:9" ht="12" customHeight="1">
      <c r="B42" s="1203"/>
      <c r="C42" s="1202"/>
      <c r="D42" s="1202"/>
      <c r="E42" s="1202"/>
      <c r="F42" s="298" t="s">
        <v>774</v>
      </c>
      <c r="G42" s="298" t="s">
        <v>773</v>
      </c>
      <c r="H42" s="298" t="s">
        <v>776</v>
      </c>
      <c r="I42" s="307" t="s">
        <v>777</v>
      </c>
    </row>
    <row r="43" spans="2:9" ht="24" customHeight="1">
      <c r="B43" s="297">
        <v>16</v>
      </c>
      <c r="C43" s="1196"/>
      <c r="D43" s="1197"/>
      <c r="E43" s="1197"/>
      <c r="F43" s="319">
        <f>MTDC!P179</f>
        <v>0</v>
      </c>
      <c r="G43" s="319">
        <f>MTDC!R179</f>
        <v>0</v>
      </c>
      <c r="H43" s="319">
        <f>MTDC!T179</f>
        <v>0</v>
      </c>
      <c r="I43" s="329">
        <f>MTDC!V179</f>
        <v>0</v>
      </c>
    </row>
    <row r="44" spans="2:9" ht="24" customHeight="1">
      <c r="B44" s="297">
        <v>17</v>
      </c>
      <c r="C44" s="1196"/>
      <c r="D44" s="1197"/>
      <c r="E44" s="1197"/>
      <c r="F44" s="320"/>
      <c r="G44" s="320"/>
      <c r="H44" s="320"/>
      <c r="I44" s="322"/>
    </row>
    <row r="45" spans="2:9" ht="24" customHeight="1">
      <c r="B45" s="297">
        <v>18</v>
      </c>
      <c r="C45" s="1196"/>
      <c r="D45" s="1197"/>
      <c r="E45" s="1197"/>
      <c r="F45" s="320"/>
      <c r="G45" s="320"/>
      <c r="H45" s="320"/>
      <c r="I45" s="322"/>
    </row>
    <row r="46" spans="2:9" ht="24" customHeight="1">
      <c r="B46" s="297">
        <v>19</v>
      </c>
      <c r="C46" s="1196"/>
      <c r="D46" s="1197"/>
      <c r="E46" s="1197"/>
      <c r="F46" s="320"/>
      <c r="G46" s="320"/>
      <c r="H46" s="320"/>
      <c r="I46" s="322"/>
    </row>
    <row r="47" spans="2:9" ht="24" customHeight="1">
      <c r="B47" s="297">
        <v>20</v>
      </c>
      <c r="C47" s="1206" t="s">
        <v>429</v>
      </c>
      <c r="D47" s="1207"/>
      <c r="E47" s="1207"/>
      <c r="F47" s="320">
        <f>SUM(F43:F46)</f>
        <v>0</v>
      </c>
      <c r="G47" s="320">
        <f>SUM(G43:G46)</f>
        <v>0</v>
      </c>
      <c r="H47" s="320">
        <f>SUM(H43:H46)</f>
        <v>0</v>
      </c>
      <c r="I47" s="322">
        <f>SUM(I43:I46)</f>
        <v>0</v>
      </c>
    </row>
    <row r="48" spans="2:9" ht="14.25" customHeight="1">
      <c r="B48" s="1198" t="s">
        <v>435</v>
      </c>
      <c r="C48" s="1199"/>
      <c r="D48" s="1199"/>
      <c r="E48" s="1199"/>
      <c r="F48" s="1199"/>
      <c r="G48" s="1199"/>
      <c r="H48" s="1199"/>
      <c r="I48" s="1200"/>
    </row>
    <row r="49" spans="2:9" ht="24" customHeight="1">
      <c r="B49" s="1213" t="s">
        <v>437</v>
      </c>
      <c r="C49" s="1214"/>
      <c r="D49" s="1215"/>
      <c r="E49" s="1215"/>
      <c r="F49" s="308" t="s">
        <v>438</v>
      </c>
      <c r="G49" s="1215"/>
      <c r="H49" s="1216"/>
      <c r="I49" s="1217"/>
    </row>
    <row r="50" spans="2:9" ht="24" customHeight="1" thickBot="1">
      <c r="B50" s="1208" t="s">
        <v>436</v>
      </c>
      <c r="C50" s="1209"/>
      <c r="D50" s="1210"/>
      <c r="E50" s="1211"/>
      <c r="F50" s="1211"/>
      <c r="G50" s="1211"/>
      <c r="H50" s="1211"/>
      <c r="I50" s="1212"/>
    </row>
    <row r="52" spans="2:9" ht="12.75" customHeight="1">
      <c r="B52" s="440" t="s">
        <v>469</v>
      </c>
    </row>
    <row r="53" spans="2:9" ht="12.75" customHeight="1">
      <c r="B53" s="439" t="s">
        <v>677</v>
      </c>
    </row>
    <row r="54" spans="2:9" ht="12.75" customHeight="1">
      <c r="B54" s="439" t="s">
        <v>467</v>
      </c>
    </row>
    <row r="55" spans="2:9" ht="12.75" customHeight="1">
      <c r="B55" s="439" t="s">
        <v>468</v>
      </c>
    </row>
  </sheetData>
  <sheetProtection password="9851" sheet="1" formatCells="0" formatColumns="0" formatRows="0" insertColumns="0" insertRows="0" insertHyperlinks="0" deleteColumns="0" deleteRows="0" selectLockedCells="1" sort="0" autoFilter="0" pivotTables="0"/>
  <mergeCells count="46">
    <mergeCell ref="E3:F3"/>
    <mergeCell ref="G3:I3"/>
    <mergeCell ref="D3:D4"/>
    <mergeCell ref="B1:I1"/>
    <mergeCell ref="B2:I2"/>
    <mergeCell ref="B3:C4"/>
    <mergeCell ref="B10:I10"/>
    <mergeCell ref="E11:H11"/>
    <mergeCell ref="I11:I12"/>
    <mergeCell ref="B40:I40"/>
    <mergeCell ref="B20:D20"/>
    <mergeCell ref="B13:D13"/>
    <mergeCell ref="B14:D14"/>
    <mergeCell ref="B15:D15"/>
    <mergeCell ref="C33:E33"/>
    <mergeCell ref="B35:I35"/>
    <mergeCell ref="B16:D16"/>
    <mergeCell ref="B25:D25"/>
    <mergeCell ref="B18:D18"/>
    <mergeCell ref="B19:D19"/>
    <mergeCell ref="B11:D12"/>
    <mergeCell ref="B24:I24"/>
    <mergeCell ref="B28:I28"/>
    <mergeCell ref="B22:D22"/>
    <mergeCell ref="B17:D17"/>
    <mergeCell ref="C30:E30"/>
    <mergeCell ref="B29:E29"/>
    <mergeCell ref="C31:E31"/>
    <mergeCell ref="C32:E32"/>
    <mergeCell ref="B39:D39"/>
    <mergeCell ref="C43:E43"/>
    <mergeCell ref="B38:D38"/>
    <mergeCell ref="B36:D37"/>
    <mergeCell ref="C34:E34"/>
    <mergeCell ref="B50:C50"/>
    <mergeCell ref="D50:I50"/>
    <mergeCell ref="B49:C49"/>
    <mergeCell ref="D49:E49"/>
    <mergeCell ref="G49:I49"/>
    <mergeCell ref="C44:E44"/>
    <mergeCell ref="C45:E45"/>
    <mergeCell ref="C46:E46"/>
    <mergeCell ref="B48:I48"/>
    <mergeCell ref="B41:E42"/>
    <mergeCell ref="F41:I41"/>
    <mergeCell ref="C47:E47"/>
  </mergeCells>
  <phoneticPr fontId="16" type="noConversion"/>
  <pageMargins left="0.75" right="0.75" top="1" bottom="1" header="0.5" footer="0.5"/>
  <pageSetup scale="70" orientation="landscape"/>
  <headerFooter alignWithMargins="0"/>
  <rowBreaks count="1" manualBreakCount="1">
    <brk id="26"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5" enableFormatConditionsCalculation="0">
    <tabColor indexed="26"/>
  </sheetPr>
  <dimension ref="B1:GM172"/>
  <sheetViews>
    <sheetView workbookViewId="0">
      <selection activeCell="R49" sqref="R49"/>
    </sheetView>
  </sheetViews>
  <sheetFormatPr defaultColWidth="9" defaultRowHeight="11.25"/>
  <cols>
    <col min="1" max="1" width="4.33203125" style="217" customWidth="1"/>
    <col min="2" max="2" width="3.83203125" style="217" customWidth="1"/>
    <col min="3" max="3" width="3.1640625" style="217" customWidth="1"/>
    <col min="4" max="4" width="3" style="217" customWidth="1"/>
    <col min="5" max="5" width="1" style="217" customWidth="1"/>
    <col min="6" max="6" width="8.83203125" style="217" customWidth="1"/>
    <col min="7" max="7" width="1" style="217" customWidth="1"/>
    <col min="8" max="8" width="19.1640625" style="217" customWidth="1"/>
    <col min="9" max="9" width="1" style="217" customWidth="1"/>
    <col min="10" max="10" width="11.33203125" style="217" customWidth="1"/>
    <col min="11" max="11" width="1" style="217" customWidth="1"/>
    <col min="12" max="12" width="18.1640625" style="217" customWidth="1"/>
    <col min="13" max="13" width="1" style="217" customWidth="1"/>
    <col min="14" max="14" width="8.83203125" style="217" customWidth="1"/>
    <col min="15" max="15" width="1" style="217" customWidth="1"/>
    <col min="16" max="16" width="19.33203125" style="217" customWidth="1"/>
    <col min="17" max="17" width="1" style="217" customWidth="1"/>
    <col min="18" max="18" width="17" style="217" customWidth="1"/>
    <col min="19" max="19" width="1" style="217" customWidth="1"/>
    <col min="20" max="20" width="4" style="217" customWidth="1"/>
    <col min="21" max="21" width="7.1640625" style="217" customWidth="1"/>
    <col min="22" max="22" width="1" style="217" customWidth="1"/>
    <col min="23" max="23" width="9" style="217"/>
    <col min="24" max="24" width="1" style="217" customWidth="1"/>
    <col min="25" max="25" width="9" style="217"/>
    <col min="26" max="26" width="1" style="217" customWidth="1"/>
    <col min="27" max="27" width="9" style="217"/>
    <col min="28" max="28" width="1" style="217" customWidth="1"/>
    <col min="29" max="29" width="12.6640625" style="217" customWidth="1"/>
    <col min="30" max="30" width="1" style="217" customWidth="1"/>
    <col min="31" max="31" width="13.1640625" style="217" customWidth="1"/>
    <col min="32" max="32" width="1" style="217" customWidth="1"/>
    <col min="33" max="33" width="19.1640625" style="217" customWidth="1"/>
    <col min="34" max="34" width="2.83203125" style="217" customWidth="1"/>
    <col min="35" max="35" width="12.1640625" style="217" customWidth="1"/>
    <col min="36" max="38" width="3.33203125" style="217" customWidth="1"/>
    <col min="39" max="40" width="3.83203125" style="217" customWidth="1"/>
    <col min="41" max="41" width="1" style="217" customWidth="1"/>
    <col min="42" max="42" width="8.83203125" style="217" customWidth="1"/>
    <col min="43" max="43" width="1" style="217" customWidth="1"/>
    <col min="44" max="44" width="19.1640625" style="217" customWidth="1"/>
    <col min="45" max="45" width="1" style="217" customWidth="1"/>
    <col min="46" max="46" width="11.33203125" style="217" customWidth="1"/>
    <col min="47" max="47" width="1" style="217" customWidth="1"/>
    <col min="48" max="48" width="18.1640625" style="217" customWidth="1"/>
    <col min="49" max="49" width="1" style="217" customWidth="1"/>
    <col min="50" max="50" width="8.83203125" style="217" customWidth="1"/>
    <col min="51" max="51" width="1" style="217" customWidth="1"/>
    <col min="52" max="52" width="19.33203125" style="217" customWidth="1"/>
    <col min="53" max="53" width="1" style="217" customWidth="1"/>
    <col min="54" max="54" width="17" style="217" customWidth="1"/>
    <col min="55" max="55" width="1" style="217" customWidth="1"/>
    <col min="56" max="56" width="4" style="217" customWidth="1"/>
    <col min="57" max="57" width="7.1640625" style="217" customWidth="1"/>
    <col min="58" max="58" width="1" style="217" customWidth="1"/>
    <col min="59" max="59" width="9" style="217"/>
    <col min="60" max="60" width="1" style="217" customWidth="1"/>
    <col min="61" max="61" width="9" style="217"/>
    <col min="62" max="62" width="1" style="217" customWidth="1"/>
    <col min="63" max="63" width="9" style="217"/>
    <col min="64" max="64" width="1" style="217" customWidth="1"/>
    <col min="65" max="65" width="12.6640625" style="217" customWidth="1"/>
    <col min="66" max="66" width="1" style="217" customWidth="1"/>
    <col min="67" max="67" width="13.1640625" style="217" customWidth="1"/>
    <col min="68" max="68" width="1" style="217" customWidth="1"/>
    <col min="69" max="69" width="19.1640625" style="217" customWidth="1"/>
    <col min="70" max="70" width="1" style="217" customWidth="1"/>
    <col min="71" max="71" width="10.33203125" style="217" customWidth="1"/>
    <col min="72" max="74" width="3.33203125" style="217" customWidth="1"/>
    <col min="75" max="76" width="3.83203125" style="217" customWidth="1"/>
    <col min="77" max="77" width="1" style="217" customWidth="1"/>
    <col min="78" max="78" width="8.83203125" style="217" customWidth="1"/>
    <col min="79" max="79" width="1" style="217" customWidth="1"/>
    <col min="80" max="80" width="19.1640625" style="217" customWidth="1"/>
    <col min="81" max="81" width="1" style="217" customWidth="1"/>
    <col min="82" max="82" width="11.33203125" style="217" customWidth="1"/>
    <col min="83" max="83" width="1" style="217" customWidth="1"/>
    <col min="84" max="84" width="18.1640625" style="217" customWidth="1"/>
    <col min="85" max="85" width="1" style="217" customWidth="1"/>
    <col min="86" max="86" width="8.83203125" style="217" customWidth="1"/>
    <col min="87" max="87" width="1" style="217" customWidth="1"/>
    <col min="88" max="88" width="19.33203125" style="217" customWidth="1"/>
    <col min="89" max="89" width="1" style="217" customWidth="1"/>
    <col min="90" max="90" width="17" style="217" customWidth="1"/>
    <col min="91" max="91" width="1" style="217" customWidth="1"/>
    <col min="92" max="92" width="4" style="217" customWidth="1"/>
    <col min="93" max="93" width="7.1640625" style="217" customWidth="1"/>
    <col min="94" max="94" width="1" style="217" customWidth="1"/>
    <col min="95" max="95" width="9" style="217"/>
    <col min="96" max="96" width="1" style="217" customWidth="1"/>
    <col min="97" max="97" width="9" style="217"/>
    <col min="98" max="98" width="1" style="217" customWidth="1"/>
    <col min="99" max="99" width="9" style="217"/>
    <col min="100" max="100" width="1" style="217" customWidth="1"/>
    <col min="101" max="101" width="12.6640625" style="217" customWidth="1"/>
    <col min="102" max="102" width="1" style="217" customWidth="1"/>
    <col min="103" max="103" width="13" style="217" customWidth="1"/>
    <col min="104" max="104" width="1" style="217" customWidth="1"/>
    <col min="105" max="105" width="19.1640625" style="217" customWidth="1"/>
    <col min="106" max="106" width="1" style="217" customWidth="1"/>
    <col min="107" max="107" width="10.33203125" style="217" customWidth="1"/>
    <col min="108" max="110" width="3.33203125" style="217" customWidth="1"/>
    <col min="111" max="112" width="3.83203125" style="217" customWidth="1"/>
    <col min="113" max="113" width="1" style="217" customWidth="1"/>
    <col min="114" max="114" width="8.83203125" style="217" customWidth="1"/>
    <col min="115" max="115" width="1" style="217" customWidth="1"/>
    <col min="116" max="116" width="19.1640625" style="217" customWidth="1"/>
    <col min="117" max="117" width="1" style="217" customWidth="1"/>
    <col min="118" max="118" width="11.33203125" style="217" customWidth="1"/>
    <col min="119" max="119" width="1" style="217" customWidth="1"/>
    <col min="120" max="120" width="18.1640625" style="217" customWidth="1"/>
    <col min="121" max="121" width="1" style="217" customWidth="1"/>
    <col min="122" max="122" width="8.83203125" style="217" customWidth="1"/>
    <col min="123" max="123" width="1" style="217" customWidth="1"/>
    <col min="124" max="124" width="19.33203125" style="217" customWidth="1"/>
    <col min="125" max="125" width="1" style="217" customWidth="1"/>
    <col min="126" max="126" width="17" style="217" customWidth="1"/>
    <col min="127" max="127" width="1" style="217" customWidth="1"/>
    <col min="128" max="128" width="4" style="217" customWidth="1"/>
    <col min="129" max="129" width="7.1640625" style="217" customWidth="1"/>
    <col min="130" max="130" width="1" style="217" customWidth="1"/>
    <col min="131" max="131" width="9" style="217"/>
    <col min="132" max="132" width="1" style="217" customWidth="1"/>
    <col min="133" max="133" width="9" style="217"/>
    <col min="134" max="134" width="1" style="217" customWidth="1"/>
    <col min="135" max="135" width="9" style="217"/>
    <col min="136" max="136" width="1" style="217" customWidth="1"/>
    <col min="137" max="137" width="12.6640625" style="217" customWidth="1"/>
    <col min="138" max="138" width="1" style="217" customWidth="1"/>
    <col min="139" max="139" width="12.83203125" style="217" customWidth="1"/>
    <col min="140" max="140" width="1" style="217" customWidth="1"/>
    <col min="141" max="141" width="19.1640625" style="217" customWidth="1"/>
    <col min="142" max="142" width="1" style="217" customWidth="1"/>
    <col min="143" max="143" width="10.6640625" style="217" customWidth="1"/>
    <col min="144" max="146" width="3.33203125" style="217" customWidth="1"/>
    <col min="147" max="148" width="3.83203125" style="217" customWidth="1"/>
    <col min="149" max="149" width="1" style="217" customWidth="1"/>
    <col min="150" max="150" width="8.83203125" style="217" customWidth="1"/>
    <col min="151" max="151" width="1" style="217" customWidth="1"/>
    <col min="152" max="152" width="19.1640625" style="217" customWidth="1"/>
    <col min="153" max="153" width="1" style="217" customWidth="1"/>
    <col min="154" max="154" width="11.33203125" style="217" customWidth="1"/>
    <col min="155" max="155" width="1" style="217" customWidth="1"/>
    <col min="156" max="156" width="18.1640625" style="217" customWidth="1"/>
    <col min="157" max="157" width="1" style="217" customWidth="1"/>
    <col min="158" max="158" width="8.83203125" style="217" customWidth="1"/>
    <col min="159" max="159" width="1" style="217" customWidth="1"/>
    <col min="160" max="160" width="19.33203125" style="217" customWidth="1"/>
    <col min="161" max="161" width="1" style="217" customWidth="1"/>
    <col min="162" max="162" width="17" style="217" customWidth="1"/>
    <col min="163" max="163" width="1" style="217" customWidth="1"/>
    <col min="164" max="164" width="4" style="217" customWidth="1"/>
    <col min="165" max="165" width="7.1640625" style="217" customWidth="1"/>
    <col min="166" max="166" width="1" style="217" customWidth="1"/>
    <col min="167" max="167" width="9" style="217"/>
    <col min="168" max="168" width="1" style="217" customWidth="1"/>
    <col min="169" max="169" width="9" style="217"/>
    <col min="170" max="170" width="1" style="217" customWidth="1"/>
    <col min="171" max="171" width="9" style="217"/>
    <col min="172" max="172" width="1" style="217" customWidth="1"/>
    <col min="173" max="173" width="12.6640625" style="217" customWidth="1"/>
    <col min="174" max="174" width="1" style="217" customWidth="1"/>
    <col min="175" max="175" width="12.6640625" style="217" customWidth="1"/>
    <col min="176" max="176" width="1" style="217" customWidth="1"/>
    <col min="177" max="177" width="19.1640625" style="217" customWidth="1"/>
    <col min="178" max="178" width="1" style="217" customWidth="1"/>
    <col min="179" max="179" width="11" style="217" customWidth="1"/>
    <col min="180" max="182" width="3.33203125" style="217" customWidth="1"/>
    <col min="183" max="183" width="3.83203125" style="217" customWidth="1"/>
    <col min="184" max="193" width="9" style="217"/>
    <col min="194" max="194" width="3.83203125" style="217" customWidth="1"/>
    <col min="195" max="195" width="11.83203125" style="270" customWidth="1"/>
    <col min="196" max="16384" width="9" style="217"/>
  </cols>
  <sheetData>
    <row r="1" spans="2:195">
      <c r="FZ1" s="253"/>
      <c r="GA1" s="253"/>
      <c r="GB1" s="253"/>
      <c r="GC1" s="253"/>
      <c r="GD1" s="253"/>
      <c r="GE1" s="253"/>
      <c r="GF1" s="253"/>
      <c r="GG1" s="253"/>
      <c r="GH1" s="253"/>
      <c r="GI1" s="253"/>
      <c r="GJ1" s="253"/>
      <c r="GK1" s="253"/>
      <c r="GL1" s="253"/>
      <c r="GM1" s="268"/>
    </row>
    <row r="2" spans="2:195">
      <c r="B2" s="238"/>
      <c r="C2" s="238"/>
      <c r="D2" s="238"/>
      <c r="E2" s="238"/>
      <c r="F2" s="238"/>
      <c r="G2" s="238"/>
      <c r="H2" s="238"/>
      <c r="I2" s="238"/>
      <c r="J2" s="238"/>
      <c r="K2" s="238"/>
      <c r="L2" s="238"/>
      <c r="M2" s="238"/>
      <c r="N2" s="1273" t="s">
        <v>501</v>
      </c>
      <c r="O2" s="951"/>
      <c r="P2" s="951"/>
      <c r="Q2" s="951"/>
      <c r="R2" s="951"/>
      <c r="S2" s="951"/>
      <c r="T2" s="951"/>
      <c r="U2" s="951"/>
      <c r="V2" s="238"/>
      <c r="W2" s="238"/>
      <c r="X2" s="238"/>
      <c r="Y2" s="238"/>
      <c r="Z2" s="238"/>
      <c r="AA2" s="238"/>
      <c r="AB2" s="238"/>
      <c r="AC2" s="238"/>
      <c r="AD2" s="238"/>
      <c r="AE2" s="238"/>
      <c r="AF2" s="238"/>
      <c r="AG2" s="238"/>
      <c r="AH2" s="238"/>
      <c r="AI2" s="238"/>
      <c r="AJ2" s="219"/>
      <c r="AK2" s="219"/>
      <c r="AL2" s="240"/>
      <c r="AM2" s="242"/>
      <c r="AN2" s="242"/>
      <c r="AO2" s="242"/>
      <c r="AP2" s="242"/>
      <c r="AQ2" s="242"/>
      <c r="AR2" s="242"/>
      <c r="AS2" s="242"/>
      <c r="AT2" s="242"/>
      <c r="AU2" s="242"/>
      <c r="AV2" s="242"/>
      <c r="AW2" s="242"/>
      <c r="AX2" s="1277" t="s">
        <v>502</v>
      </c>
      <c r="AY2" s="951"/>
      <c r="AZ2" s="951"/>
      <c r="BA2" s="951"/>
      <c r="BB2" s="951"/>
      <c r="BC2" s="951"/>
      <c r="BD2" s="951"/>
      <c r="BE2" s="951"/>
      <c r="BF2" s="242"/>
      <c r="BG2" s="242"/>
      <c r="BH2" s="242"/>
      <c r="BI2" s="242"/>
      <c r="BJ2" s="242"/>
      <c r="BK2" s="242"/>
      <c r="BL2" s="242"/>
      <c r="BM2" s="242"/>
      <c r="BN2" s="242"/>
      <c r="BO2" s="242"/>
      <c r="BP2" s="242"/>
      <c r="BQ2" s="242"/>
      <c r="BR2" s="242"/>
      <c r="BS2" s="242"/>
      <c r="BV2" s="238"/>
      <c r="BW2" s="238"/>
      <c r="BX2" s="238"/>
      <c r="BY2" s="238"/>
      <c r="BZ2" s="238"/>
      <c r="CA2" s="238"/>
      <c r="CB2" s="238"/>
      <c r="CC2" s="238"/>
      <c r="CD2" s="238"/>
      <c r="CE2" s="238"/>
      <c r="CF2" s="238"/>
      <c r="CG2" s="238"/>
      <c r="CH2" s="1273" t="s">
        <v>503</v>
      </c>
      <c r="CI2" s="951"/>
      <c r="CJ2" s="951"/>
      <c r="CK2" s="951"/>
      <c r="CL2" s="951"/>
      <c r="CM2" s="951"/>
      <c r="CN2" s="951"/>
      <c r="CO2" s="951"/>
      <c r="CP2" s="238"/>
      <c r="CQ2" s="238"/>
      <c r="CR2" s="238"/>
      <c r="CS2" s="238"/>
      <c r="CT2" s="238"/>
      <c r="CU2" s="238"/>
      <c r="CV2" s="238"/>
      <c r="CW2" s="238"/>
      <c r="CX2" s="238"/>
      <c r="CY2" s="238"/>
      <c r="CZ2" s="238"/>
      <c r="DA2" s="238"/>
      <c r="DB2" s="238"/>
      <c r="DC2" s="238"/>
      <c r="DF2" s="243"/>
      <c r="DG2" s="243"/>
      <c r="DH2" s="243"/>
      <c r="DI2" s="243"/>
      <c r="DJ2" s="243"/>
      <c r="DK2" s="243"/>
      <c r="DL2" s="243"/>
      <c r="DM2" s="243"/>
      <c r="DN2" s="243"/>
      <c r="DO2" s="243"/>
      <c r="DP2" s="243"/>
      <c r="DQ2" s="243"/>
      <c r="DR2" s="1275" t="s">
        <v>578</v>
      </c>
      <c r="DS2" s="951"/>
      <c r="DT2" s="951"/>
      <c r="DU2" s="951"/>
      <c r="DV2" s="951"/>
      <c r="DW2" s="951"/>
      <c r="DX2" s="951"/>
      <c r="DY2" s="951"/>
      <c r="DZ2" s="243"/>
      <c r="EA2" s="243"/>
      <c r="EB2" s="243"/>
      <c r="EC2" s="243"/>
      <c r="ED2" s="243"/>
      <c r="EE2" s="243"/>
      <c r="EF2" s="243"/>
      <c r="EG2" s="243"/>
      <c r="EH2" s="243"/>
      <c r="EI2" s="243"/>
      <c r="EJ2" s="243"/>
      <c r="EK2" s="243"/>
      <c r="EL2" s="243"/>
      <c r="EM2" s="243"/>
      <c r="EP2" s="238"/>
      <c r="EQ2" s="238"/>
      <c r="ER2" s="238"/>
      <c r="ES2" s="238"/>
      <c r="ET2" s="238"/>
      <c r="EU2" s="238"/>
      <c r="EV2" s="238"/>
      <c r="EW2" s="238"/>
      <c r="EX2" s="238"/>
      <c r="EY2" s="238"/>
      <c r="EZ2" s="238"/>
      <c r="FA2" s="238"/>
      <c r="FB2" s="1273" t="s">
        <v>579</v>
      </c>
      <c r="FC2" s="951"/>
      <c r="FD2" s="951"/>
      <c r="FE2" s="951"/>
      <c r="FF2" s="951"/>
      <c r="FG2" s="951"/>
      <c r="FH2" s="951"/>
      <c r="FI2" s="951"/>
      <c r="FJ2" s="238"/>
      <c r="FK2" s="238"/>
      <c r="FL2" s="238"/>
      <c r="FM2" s="238"/>
      <c r="FN2" s="238"/>
      <c r="FO2" s="238"/>
      <c r="FP2" s="238"/>
      <c r="FQ2" s="238"/>
      <c r="FR2" s="238"/>
      <c r="FS2" s="238"/>
      <c r="FT2" s="238"/>
      <c r="FU2" s="238"/>
      <c r="FV2" s="238"/>
      <c r="FW2" s="238"/>
      <c r="FZ2" s="253"/>
      <c r="GA2" s="226"/>
      <c r="GB2" s="227"/>
      <c r="GC2" s="227"/>
      <c r="GD2" s="227"/>
      <c r="GE2" s="1271" t="s">
        <v>351</v>
      </c>
      <c r="GF2" s="1272"/>
      <c r="GG2" s="1272"/>
      <c r="GH2" s="1272"/>
      <c r="GI2" s="227"/>
      <c r="GJ2" s="227"/>
      <c r="GK2" s="227"/>
      <c r="GL2" s="228"/>
      <c r="GM2" s="268"/>
    </row>
    <row r="3" spans="2:195" ht="12" customHeight="1">
      <c r="B3" s="238"/>
      <c r="C3" s="238"/>
      <c r="D3" s="238"/>
      <c r="E3" s="238"/>
      <c r="F3" s="238"/>
      <c r="G3" s="238"/>
      <c r="H3" s="238"/>
      <c r="I3" s="238"/>
      <c r="J3" s="238"/>
      <c r="K3" s="238"/>
      <c r="L3" s="238"/>
      <c r="M3" s="238"/>
      <c r="N3" s="951"/>
      <c r="O3" s="951"/>
      <c r="P3" s="951"/>
      <c r="Q3" s="951"/>
      <c r="R3" s="951"/>
      <c r="S3" s="951"/>
      <c r="T3" s="951"/>
      <c r="U3" s="951"/>
      <c r="V3" s="238"/>
      <c r="W3" s="238"/>
      <c r="X3" s="238"/>
      <c r="Y3" s="238"/>
      <c r="Z3" s="238"/>
      <c r="AA3" s="238"/>
      <c r="AB3" s="238"/>
      <c r="AC3" s="238"/>
      <c r="AD3" s="238"/>
      <c r="AE3" s="238"/>
      <c r="AF3" s="238"/>
      <c r="AG3" s="238"/>
      <c r="AH3" s="238"/>
      <c r="AI3" s="238"/>
      <c r="AJ3" s="219"/>
      <c r="AK3" s="219"/>
      <c r="AL3" s="240"/>
      <c r="AM3" s="242"/>
      <c r="AN3" s="242"/>
      <c r="AO3" s="242"/>
      <c r="AP3" s="242"/>
      <c r="AQ3" s="242"/>
      <c r="AR3" s="242"/>
      <c r="AS3" s="242"/>
      <c r="AT3" s="242"/>
      <c r="AU3" s="242"/>
      <c r="AV3" s="242"/>
      <c r="AW3" s="242"/>
      <c r="AX3" s="951"/>
      <c r="AY3" s="951"/>
      <c r="AZ3" s="951"/>
      <c r="BA3" s="951"/>
      <c r="BB3" s="951"/>
      <c r="BC3" s="951"/>
      <c r="BD3" s="951"/>
      <c r="BE3" s="951"/>
      <c r="BF3" s="242"/>
      <c r="BG3" s="242"/>
      <c r="BH3" s="242"/>
      <c r="BI3" s="242"/>
      <c r="BJ3" s="242"/>
      <c r="BK3" s="242"/>
      <c r="BL3" s="242"/>
      <c r="BM3" s="242"/>
      <c r="BN3" s="242"/>
      <c r="BO3" s="242"/>
      <c r="BP3" s="242"/>
      <c r="BQ3" s="242"/>
      <c r="BR3" s="242"/>
      <c r="BS3" s="243"/>
      <c r="BV3" s="238"/>
      <c r="BW3" s="238"/>
      <c r="BX3" s="238"/>
      <c r="BY3" s="238"/>
      <c r="BZ3" s="238"/>
      <c r="CA3" s="238"/>
      <c r="CB3" s="238"/>
      <c r="CC3" s="238"/>
      <c r="CD3" s="238"/>
      <c r="CE3" s="238"/>
      <c r="CF3" s="238"/>
      <c r="CG3" s="238"/>
      <c r="CH3" s="951"/>
      <c r="CI3" s="951"/>
      <c r="CJ3" s="951"/>
      <c r="CK3" s="951"/>
      <c r="CL3" s="951"/>
      <c r="CM3" s="951"/>
      <c r="CN3" s="951"/>
      <c r="CO3" s="951"/>
      <c r="CP3" s="238"/>
      <c r="CQ3" s="238"/>
      <c r="CR3" s="238"/>
      <c r="CS3" s="238"/>
      <c r="CT3" s="238"/>
      <c r="CU3" s="238"/>
      <c r="CV3" s="238"/>
      <c r="CW3" s="238"/>
      <c r="CX3" s="238"/>
      <c r="CY3" s="238"/>
      <c r="CZ3" s="238"/>
      <c r="DA3" s="238"/>
      <c r="DB3" s="238"/>
      <c r="DC3" s="238"/>
      <c r="DF3" s="243"/>
      <c r="DG3" s="243"/>
      <c r="DH3" s="243"/>
      <c r="DI3" s="243"/>
      <c r="DJ3" s="243"/>
      <c r="DK3" s="243"/>
      <c r="DL3" s="243"/>
      <c r="DM3" s="243"/>
      <c r="DN3" s="243"/>
      <c r="DO3" s="243"/>
      <c r="DP3" s="243"/>
      <c r="DQ3" s="243"/>
      <c r="DR3" s="951"/>
      <c r="DS3" s="951"/>
      <c r="DT3" s="951"/>
      <c r="DU3" s="951"/>
      <c r="DV3" s="951"/>
      <c r="DW3" s="951"/>
      <c r="DX3" s="951"/>
      <c r="DY3" s="951"/>
      <c r="DZ3" s="243"/>
      <c r="EA3" s="243"/>
      <c r="EB3" s="243"/>
      <c r="EC3" s="243"/>
      <c r="ED3" s="243"/>
      <c r="EE3" s="243"/>
      <c r="EF3" s="243"/>
      <c r="EG3" s="243"/>
      <c r="EH3" s="243"/>
      <c r="EI3" s="243"/>
      <c r="EJ3" s="243"/>
      <c r="EK3" s="243"/>
      <c r="EL3" s="243"/>
      <c r="EM3" s="243"/>
      <c r="EP3" s="238"/>
      <c r="EQ3" s="238"/>
      <c r="ER3" s="238"/>
      <c r="ES3" s="238"/>
      <c r="ET3" s="238"/>
      <c r="EU3" s="238"/>
      <c r="EV3" s="238"/>
      <c r="EW3" s="238"/>
      <c r="EX3" s="238"/>
      <c r="EY3" s="238"/>
      <c r="EZ3" s="238"/>
      <c r="FA3" s="238"/>
      <c r="FB3" s="951"/>
      <c r="FC3" s="951"/>
      <c r="FD3" s="951"/>
      <c r="FE3" s="951"/>
      <c r="FF3" s="951"/>
      <c r="FG3" s="951"/>
      <c r="FH3" s="951"/>
      <c r="FI3" s="951"/>
      <c r="FJ3" s="238"/>
      <c r="FK3" s="238"/>
      <c r="FL3" s="238"/>
      <c r="FM3" s="238"/>
      <c r="FN3" s="238"/>
      <c r="FO3" s="238"/>
      <c r="FP3" s="238"/>
      <c r="FQ3" s="238"/>
      <c r="FR3" s="238"/>
      <c r="FS3" s="238"/>
      <c r="FT3" s="238"/>
      <c r="FU3" s="238"/>
      <c r="FV3" s="238"/>
      <c r="FW3" s="238"/>
      <c r="FZ3" s="253"/>
      <c r="GA3" s="229"/>
      <c r="GB3" s="219"/>
      <c r="GC3" s="219"/>
      <c r="GD3" s="219"/>
      <c r="GE3" s="951"/>
      <c r="GF3" s="951"/>
      <c r="GG3" s="951"/>
      <c r="GH3" s="951"/>
      <c r="GI3" s="219"/>
      <c r="GJ3" s="219"/>
      <c r="GK3" s="219"/>
      <c r="GL3" s="230"/>
      <c r="GM3" s="268" t="s">
        <v>518</v>
      </c>
    </row>
    <row r="4" spans="2:195" ht="5.25" customHeight="1">
      <c r="B4" s="238"/>
      <c r="C4" s="238"/>
      <c r="D4" s="238"/>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19"/>
      <c r="AK4" s="219"/>
      <c r="AL4" s="240"/>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3"/>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F4" s="243"/>
      <c r="DG4" s="243"/>
      <c r="DH4" s="243"/>
      <c r="DI4" s="243"/>
      <c r="DJ4" s="243"/>
      <c r="DK4" s="243"/>
      <c r="DL4" s="243"/>
      <c r="DM4" s="243"/>
      <c r="DN4" s="243"/>
      <c r="DO4" s="243"/>
      <c r="DP4" s="243"/>
      <c r="DQ4" s="243"/>
      <c r="DR4" s="243"/>
      <c r="DS4" s="243"/>
      <c r="DT4" s="243"/>
      <c r="DU4" s="243"/>
      <c r="DV4" s="243"/>
      <c r="DW4" s="243"/>
      <c r="DX4" s="243"/>
      <c r="DY4" s="243"/>
      <c r="DZ4" s="243"/>
      <c r="EA4" s="243"/>
      <c r="EB4" s="243"/>
      <c r="EC4" s="243"/>
      <c r="ED4" s="243"/>
      <c r="EE4" s="243"/>
      <c r="EF4" s="243"/>
      <c r="EG4" s="243"/>
      <c r="EH4" s="243"/>
      <c r="EI4" s="243"/>
      <c r="EJ4" s="243"/>
      <c r="EK4" s="243"/>
      <c r="EL4" s="243"/>
      <c r="EM4" s="243"/>
      <c r="EP4" s="238"/>
      <c r="EQ4" s="238"/>
      <c r="ER4" s="238"/>
      <c r="ES4" s="238"/>
      <c r="ET4" s="238"/>
      <c r="EU4" s="238"/>
      <c r="EV4" s="238"/>
      <c r="EW4" s="238"/>
      <c r="EX4" s="238"/>
      <c r="EY4" s="238"/>
      <c r="EZ4" s="238"/>
      <c r="FA4" s="238"/>
      <c r="FB4" s="238"/>
      <c r="FC4" s="238"/>
      <c r="FD4" s="238"/>
      <c r="FE4" s="238"/>
      <c r="FF4" s="238"/>
      <c r="FG4" s="238"/>
      <c r="FH4" s="238"/>
      <c r="FI4" s="238"/>
      <c r="FJ4" s="238"/>
      <c r="FK4" s="238"/>
      <c r="FL4" s="238"/>
      <c r="FM4" s="238"/>
      <c r="FN4" s="238"/>
      <c r="FO4" s="238"/>
      <c r="FP4" s="238"/>
      <c r="FQ4" s="238"/>
      <c r="FR4" s="238"/>
      <c r="FS4" s="238"/>
      <c r="FT4" s="238"/>
      <c r="FU4" s="238"/>
      <c r="FV4" s="238"/>
      <c r="FW4" s="238"/>
      <c r="FZ4" s="253"/>
      <c r="GA4" s="229"/>
      <c r="GB4" s="219"/>
      <c r="GC4" s="219"/>
      <c r="GD4" s="219"/>
      <c r="GE4" s="257"/>
      <c r="GF4" s="257"/>
      <c r="GG4" s="257"/>
      <c r="GH4" s="257"/>
      <c r="GI4" s="219"/>
      <c r="GJ4" s="219"/>
      <c r="GK4" s="219"/>
      <c r="GL4" s="230"/>
      <c r="GM4" s="268"/>
    </row>
    <row r="5" spans="2:195" ht="12" customHeight="1">
      <c r="B5" s="238"/>
      <c r="C5" s="226"/>
      <c r="D5" s="227"/>
      <c r="E5" s="227"/>
      <c r="F5" s="1276" t="s">
        <v>648</v>
      </c>
      <c r="G5" s="974"/>
      <c r="H5" s="974"/>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8"/>
      <c r="AI5" s="238"/>
      <c r="AJ5" s="219"/>
      <c r="AK5" s="219"/>
      <c r="AL5" s="240"/>
      <c r="AM5" s="226"/>
      <c r="AN5" s="227"/>
      <c r="AO5" s="227"/>
      <c r="AP5" s="1274" t="s">
        <v>648</v>
      </c>
      <c r="AQ5" s="1272"/>
      <c r="AR5" s="1272"/>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8"/>
      <c r="BS5" s="243"/>
      <c r="BV5" s="238"/>
      <c r="BW5" s="226"/>
      <c r="BX5" s="227"/>
      <c r="BY5" s="227"/>
      <c r="BZ5" s="1274" t="s">
        <v>648</v>
      </c>
      <c r="CA5" s="1272"/>
      <c r="CB5" s="1272"/>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8"/>
      <c r="DC5" s="238"/>
      <c r="DF5" s="243"/>
      <c r="DG5" s="226"/>
      <c r="DH5" s="227"/>
      <c r="DI5" s="227"/>
      <c r="DJ5" s="1274" t="s">
        <v>648</v>
      </c>
      <c r="DK5" s="1272"/>
      <c r="DL5" s="1272"/>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8"/>
      <c r="EM5" s="243"/>
      <c r="EP5" s="238"/>
      <c r="EQ5" s="226"/>
      <c r="ER5" s="227"/>
      <c r="ES5" s="227"/>
      <c r="ET5" s="1274" t="s">
        <v>648</v>
      </c>
      <c r="EU5" s="1272"/>
      <c r="EV5" s="1272"/>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8"/>
      <c r="FW5" s="238"/>
      <c r="FZ5" s="253"/>
      <c r="GA5" s="229"/>
      <c r="GB5" s="248" t="s">
        <v>126</v>
      </c>
      <c r="GC5" s="247"/>
      <c r="GD5" s="247"/>
      <c r="GE5" s="247"/>
      <c r="GF5" s="247"/>
      <c r="GG5" s="247"/>
      <c r="GH5" s="247"/>
      <c r="GI5" s="249"/>
      <c r="GJ5" s="1267">
        <f>AI27+BQ27+DA27+EK27+FU27</f>
        <v>0</v>
      </c>
      <c r="GK5" s="1268"/>
      <c r="GL5" s="230"/>
      <c r="GM5" s="268">
        <f>MTDC!X19+MTDC!X50</f>
        <v>0</v>
      </c>
    </row>
    <row r="6" spans="2:195" ht="5.25" customHeight="1">
      <c r="B6" s="238"/>
      <c r="C6" s="229"/>
      <c r="D6" s="219"/>
      <c r="E6" s="219"/>
      <c r="F6" s="948"/>
      <c r="G6" s="948"/>
      <c r="H6" s="948"/>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30"/>
      <c r="AI6" s="238"/>
      <c r="AJ6" s="219"/>
      <c r="AK6" s="219"/>
      <c r="AL6" s="240"/>
      <c r="AM6" s="229"/>
      <c r="AN6" s="219"/>
      <c r="AO6" s="219"/>
      <c r="AP6" s="951"/>
      <c r="AQ6" s="951"/>
      <c r="AR6" s="951"/>
      <c r="AS6" s="219"/>
      <c r="AT6" s="219"/>
      <c r="AU6" s="219"/>
      <c r="AV6" s="219"/>
      <c r="AW6" s="219"/>
      <c r="AX6" s="219"/>
      <c r="AY6" s="219"/>
      <c r="AZ6" s="219"/>
      <c r="BA6" s="219"/>
      <c r="BB6" s="219"/>
      <c r="BC6" s="219"/>
      <c r="BD6" s="219"/>
      <c r="BE6" s="219"/>
      <c r="BF6" s="219"/>
      <c r="BG6" s="219"/>
      <c r="BH6" s="219"/>
      <c r="BI6" s="219"/>
      <c r="BJ6" s="219"/>
      <c r="BK6" s="219"/>
      <c r="BL6" s="219"/>
      <c r="BM6" s="219"/>
      <c r="BN6" s="219"/>
      <c r="BO6" s="219"/>
      <c r="BP6" s="219"/>
      <c r="BQ6" s="219"/>
      <c r="BR6" s="230"/>
      <c r="BS6" s="243"/>
      <c r="BV6" s="238"/>
      <c r="BW6" s="229"/>
      <c r="BX6" s="219"/>
      <c r="BY6" s="219"/>
      <c r="BZ6" s="951"/>
      <c r="CA6" s="951"/>
      <c r="CB6" s="951"/>
      <c r="CC6" s="219"/>
      <c r="CD6" s="219"/>
      <c r="CE6" s="219"/>
      <c r="CF6" s="219"/>
      <c r="CG6" s="219"/>
      <c r="CH6" s="219"/>
      <c r="CI6" s="219"/>
      <c r="CJ6" s="219"/>
      <c r="CK6" s="219"/>
      <c r="CL6" s="219"/>
      <c r="CM6" s="219"/>
      <c r="CN6" s="219"/>
      <c r="CO6" s="219"/>
      <c r="CP6" s="219"/>
      <c r="CQ6" s="219"/>
      <c r="CR6" s="219"/>
      <c r="CS6" s="219"/>
      <c r="CT6" s="219"/>
      <c r="CU6" s="219"/>
      <c r="CV6" s="219"/>
      <c r="CW6" s="219"/>
      <c r="CX6" s="219"/>
      <c r="CY6" s="219"/>
      <c r="CZ6" s="219"/>
      <c r="DA6" s="219"/>
      <c r="DB6" s="230"/>
      <c r="DC6" s="238"/>
      <c r="DF6" s="243"/>
      <c r="DG6" s="229"/>
      <c r="DH6" s="219"/>
      <c r="DI6" s="219"/>
      <c r="DJ6" s="951"/>
      <c r="DK6" s="951"/>
      <c r="DL6" s="951"/>
      <c r="DM6" s="219"/>
      <c r="DN6" s="219"/>
      <c r="DO6" s="219"/>
      <c r="DP6" s="219"/>
      <c r="DQ6" s="219"/>
      <c r="DR6" s="219"/>
      <c r="DS6" s="219"/>
      <c r="DT6" s="219"/>
      <c r="DU6" s="219"/>
      <c r="DV6" s="219"/>
      <c r="DW6" s="219"/>
      <c r="DX6" s="219"/>
      <c r="DY6" s="219"/>
      <c r="DZ6" s="219"/>
      <c r="EA6" s="219"/>
      <c r="EB6" s="219"/>
      <c r="EC6" s="219"/>
      <c r="ED6" s="219"/>
      <c r="EE6" s="219"/>
      <c r="EF6" s="219"/>
      <c r="EG6" s="219"/>
      <c r="EH6" s="219"/>
      <c r="EI6" s="219"/>
      <c r="EJ6" s="219"/>
      <c r="EK6" s="219"/>
      <c r="EL6" s="230"/>
      <c r="EM6" s="243"/>
      <c r="EP6" s="238"/>
      <c r="EQ6" s="229"/>
      <c r="ER6" s="219"/>
      <c r="ES6" s="219"/>
      <c r="ET6" s="951"/>
      <c r="EU6" s="951"/>
      <c r="EV6" s="951"/>
      <c r="EW6" s="219"/>
      <c r="EX6" s="219"/>
      <c r="EY6" s="219"/>
      <c r="EZ6" s="219"/>
      <c r="FA6" s="219"/>
      <c r="FB6" s="219"/>
      <c r="FC6" s="219"/>
      <c r="FD6" s="219"/>
      <c r="FE6" s="219"/>
      <c r="FF6" s="219"/>
      <c r="FG6" s="219"/>
      <c r="FH6" s="219"/>
      <c r="FI6" s="219"/>
      <c r="FJ6" s="219"/>
      <c r="FK6" s="219"/>
      <c r="FL6" s="219"/>
      <c r="FM6" s="219"/>
      <c r="FN6" s="219"/>
      <c r="FO6" s="219"/>
      <c r="FP6" s="219"/>
      <c r="FQ6" s="219"/>
      <c r="FR6" s="219"/>
      <c r="FS6" s="219"/>
      <c r="FT6" s="219"/>
      <c r="FU6" s="219"/>
      <c r="FV6" s="230"/>
      <c r="FW6" s="238"/>
      <c r="FZ6" s="253"/>
      <c r="GA6" s="229"/>
      <c r="GB6" s="247"/>
      <c r="GC6" s="247"/>
      <c r="GD6" s="247"/>
      <c r="GE6" s="247"/>
      <c r="GF6" s="247"/>
      <c r="GG6" s="247"/>
      <c r="GH6" s="247"/>
      <c r="GI6" s="249"/>
      <c r="GJ6" s="249"/>
      <c r="GK6" s="249"/>
      <c r="GL6" s="230"/>
      <c r="GM6" s="268"/>
    </row>
    <row r="7" spans="2:195" ht="12" customHeight="1">
      <c r="B7" s="238"/>
      <c r="C7" s="229"/>
      <c r="D7" s="219"/>
      <c r="E7" s="219"/>
      <c r="F7" s="219"/>
      <c r="G7" s="219"/>
      <c r="H7" s="219"/>
      <c r="I7" s="219"/>
      <c r="J7" s="219"/>
      <c r="K7" s="219"/>
      <c r="L7" s="219"/>
      <c r="M7" s="219"/>
      <c r="N7" s="219"/>
      <c r="O7" s="219"/>
      <c r="P7" s="219"/>
      <c r="Q7" s="219"/>
      <c r="R7" s="219"/>
      <c r="S7" s="219"/>
      <c r="T7" s="1265" t="s">
        <v>111</v>
      </c>
      <c r="U7" s="951"/>
      <c r="V7" s="219"/>
      <c r="W7" s="1265" t="s">
        <v>645</v>
      </c>
      <c r="X7" s="219"/>
      <c r="Y7" s="1265" t="s">
        <v>646</v>
      </c>
      <c r="Z7" s="219"/>
      <c r="AA7" s="1265" t="s">
        <v>647</v>
      </c>
      <c r="AB7" s="219"/>
      <c r="AC7" s="1265" t="s">
        <v>112</v>
      </c>
      <c r="AD7" s="219"/>
      <c r="AE7" s="1265" t="s">
        <v>113</v>
      </c>
      <c r="AF7" s="219"/>
      <c r="AG7" s="219"/>
      <c r="AH7" s="230"/>
      <c r="AI7" s="238"/>
      <c r="AJ7" s="219"/>
      <c r="AK7" s="219"/>
      <c r="AL7" s="240"/>
      <c r="AM7" s="229"/>
      <c r="AN7" s="219"/>
      <c r="AO7" s="219"/>
      <c r="AP7" s="219"/>
      <c r="AQ7" s="219"/>
      <c r="AR7" s="219"/>
      <c r="AS7" s="219"/>
      <c r="AT7" s="219"/>
      <c r="AU7" s="219"/>
      <c r="AV7" s="219"/>
      <c r="AW7" s="219"/>
      <c r="AX7" s="219"/>
      <c r="AY7" s="219"/>
      <c r="AZ7" s="219"/>
      <c r="BA7" s="219"/>
      <c r="BB7" s="219"/>
      <c r="BC7" s="219"/>
      <c r="BD7" s="1265" t="s">
        <v>111</v>
      </c>
      <c r="BE7" s="951"/>
      <c r="BF7" s="219"/>
      <c r="BG7" s="1265" t="s">
        <v>645</v>
      </c>
      <c r="BH7" s="219"/>
      <c r="BI7" s="1265" t="s">
        <v>646</v>
      </c>
      <c r="BJ7" s="219"/>
      <c r="BK7" s="1265" t="s">
        <v>647</v>
      </c>
      <c r="BL7" s="219"/>
      <c r="BM7" s="1265" t="s">
        <v>112</v>
      </c>
      <c r="BN7" s="219"/>
      <c r="BO7" s="1265" t="s">
        <v>113</v>
      </c>
      <c r="BP7" s="219"/>
      <c r="BQ7" s="219"/>
      <c r="BR7" s="230"/>
      <c r="BS7" s="243"/>
      <c r="BV7" s="238"/>
      <c r="BW7" s="229"/>
      <c r="BX7" s="219"/>
      <c r="BY7" s="219"/>
      <c r="BZ7" s="219"/>
      <c r="CA7" s="219"/>
      <c r="CB7" s="219"/>
      <c r="CC7" s="219"/>
      <c r="CD7" s="219"/>
      <c r="CE7" s="219"/>
      <c r="CF7" s="219"/>
      <c r="CG7" s="219"/>
      <c r="CH7" s="219"/>
      <c r="CI7" s="219"/>
      <c r="CJ7" s="219"/>
      <c r="CK7" s="219"/>
      <c r="CL7" s="219"/>
      <c r="CM7" s="219"/>
      <c r="CN7" s="1265" t="s">
        <v>111</v>
      </c>
      <c r="CO7" s="951"/>
      <c r="CP7" s="219"/>
      <c r="CQ7" s="1265" t="s">
        <v>645</v>
      </c>
      <c r="CR7" s="219"/>
      <c r="CS7" s="1265" t="s">
        <v>646</v>
      </c>
      <c r="CT7" s="219"/>
      <c r="CU7" s="1265" t="s">
        <v>647</v>
      </c>
      <c r="CV7" s="219"/>
      <c r="CW7" s="1265" t="s">
        <v>112</v>
      </c>
      <c r="CX7" s="219"/>
      <c r="CY7" s="1265" t="s">
        <v>113</v>
      </c>
      <c r="CZ7" s="219"/>
      <c r="DA7" s="219"/>
      <c r="DB7" s="230"/>
      <c r="DC7" s="238"/>
      <c r="DF7" s="243"/>
      <c r="DG7" s="229"/>
      <c r="DH7" s="219"/>
      <c r="DI7" s="219"/>
      <c r="DJ7" s="219"/>
      <c r="DK7" s="219"/>
      <c r="DL7" s="219"/>
      <c r="DM7" s="219"/>
      <c r="DN7" s="219"/>
      <c r="DO7" s="219"/>
      <c r="DP7" s="219"/>
      <c r="DQ7" s="219"/>
      <c r="DR7" s="219"/>
      <c r="DS7" s="219"/>
      <c r="DT7" s="219"/>
      <c r="DU7" s="219"/>
      <c r="DV7" s="219"/>
      <c r="DW7" s="219"/>
      <c r="DX7" s="1265" t="s">
        <v>111</v>
      </c>
      <c r="DY7" s="951"/>
      <c r="DZ7" s="219"/>
      <c r="EA7" s="1265" t="s">
        <v>645</v>
      </c>
      <c r="EB7" s="219"/>
      <c r="EC7" s="1265" t="s">
        <v>646</v>
      </c>
      <c r="ED7" s="219"/>
      <c r="EE7" s="1265" t="s">
        <v>647</v>
      </c>
      <c r="EF7" s="219"/>
      <c r="EG7" s="1265" t="s">
        <v>112</v>
      </c>
      <c r="EH7" s="219"/>
      <c r="EI7" s="1265" t="s">
        <v>113</v>
      </c>
      <c r="EJ7" s="219"/>
      <c r="EK7" s="219"/>
      <c r="EL7" s="230"/>
      <c r="EM7" s="243"/>
      <c r="EP7" s="238"/>
      <c r="EQ7" s="229"/>
      <c r="ER7" s="219"/>
      <c r="ES7" s="219"/>
      <c r="ET7" s="951"/>
      <c r="EU7" s="951"/>
      <c r="EV7" s="951"/>
      <c r="EW7" s="219"/>
      <c r="EX7" s="219"/>
      <c r="EY7" s="219"/>
      <c r="EZ7" s="219"/>
      <c r="FA7" s="219"/>
      <c r="FB7" s="219"/>
      <c r="FC7" s="219"/>
      <c r="FD7" s="219"/>
      <c r="FE7" s="219"/>
      <c r="FF7" s="219"/>
      <c r="FG7" s="219"/>
      <c r="FH7" s="1265" t="s">
        <v>111</v>
      </c>
      <c r="FI7" s="951"/>
      <c r="FJ7" s="219"/>
      <c r="FK7" s="1265" t="s">
        <v>645</v>
      </c>
      <c r="FL7" s="219"/>
      <c r="FM7" s="1265" t="s">
        <v>646</v>
      </c>
      <c r="FN7" s="219"/>
      <c r="FO7" s="1265" t="s">
        <v>647</v>
      </c>
      <c r="FP7" s="219"/>
      <c r="FQ7" s="1265" t="s">
        <v>112</v>
      </c>
      <c r="FR7" s="219"/>
      <c r="FS7" s="1265" t="s">
        <v>113</v>
      </c>
      <c r="FT7" s="219"/>
      <c r="FU7" s="219"/>
      <c r="FV7" s="230"/>
      <c r="FW7" s="238"/>
      <c r="FZ7" s="253"/>
      <c r="GA7" s="251"/>
      <c r="GB7" s="248" t="s">
        <v>127</v>
      </c>
      <c r="GC7" s="247"/>
      <c r="GD7" s="247"/>
      <c r="GE7" s="247"/>
      <c r="GF7" s="247"/>
      <c r="GG7" s="247"/>
      <c r="GH7" s="247"/>
      <c r="GI7" s="249"/>
      <c r="GJ7" s="1267">
        <f>AG55+BQ55+DA55+EK55+FU55</f>
        <v>0</v>
      </c>
      <c r="GK7" s="1268"/>
      <c r="GL7" s="232"/>
      <c r="GM7" s="268">
        <f>MTDC!X40+MTDC!X68+MTDC!X141+MTDC!X146</f>
        <v>0</v>
      </c>
    </row>
    <row r="8" spans="2:195" ht="5.25" customHeight="1">
      <c r="B8" s="238"/>
      <c r="C8" s="229"/>
      <c r="D8" s="219"/>
      <c r="E8" s="219"/>
      <c r="F8" s="219"/>
      <c r="G8" s="219"/>
      <c r="H8" s="219"/>
      <c r="I8" s="219"/>
      <c r="J8" s="219"/>
      <c r="K8" s="219"/>
      <c r="L8" s="219"/>
      <c r="M8" s="219"/>
      <c r="N8" s="219"/>
      <c r="O8" s="219"/>
      <c r="P8" s="219"/>
      <c r="Q8" s="219"/>
      <c r="R8" s="219"/>
      <c r="S8" s="219"/>
      <c r="T8" s="951"/>
      <c r="U8" s="951"/>
      <c r="V8" s="219"/>
      <c r="W8" s="951"/>
      <c r="X8" s="219"/>
      <c r="Y8" s="951"/>
      <c r="Z8" s="219"/>
      <c r="AA8" s="951"/>
      <c r="AB8" s="219"/>
      <c r="AC8" s="951"/>
      <c r="AD8" s="219"/>
      <c r="AE8" s="951"/>
      <c r="AF8" s="219"/>
      <c r="AG8" s="219"/>
      <c r="AH8" s="230"/>
      <c r="AI8" s="238"/>
      <c r="AJ8" s="219"/>
      <c r="AK8" s="219"/>
      <c r="AL8" s="240"/>
      <c r="AM8" s="229"/>
      <c r="AN8" s="219"/>
      <c r="AO8" s="219"/>
      <c r="AP8" s="219"/>
      <c r="AQ8" s="219"/>
      <c r="AR8" s="219"/>
      <c r="AS8" s="219"/>
      <c r="AT8" s="219"/>
      <c r="AU8" s="219"/>
      <c r="AV8" s="219"/>
      <c r="AW8" s="219"/>
      <c r="AX8" s="219"/>
      <c r="AY8" s="219"/>
      <c r="AZ8" s="219"/>
      <c r="BA8" s="219"/>
      <c r="BB8" s="219"/>
      <c r="BC8" s="219"/>
      <c r="BD8" s="951"/>
      <c r="BE8" s="951"/>
      <c r="BF8" s="219"/>
      <c r="BG8" s="951"/>
      <c r="BH8" s="219"/>
      <c r="BI8" s="951"/>
      <c r="BJ8" s="219"/>
      <c r="BK8" s="951"/>
      <c r="BL8" s="219"/>
      <c r="BM8" s="951"/>
      <c r="BN8" s="219"/>
      <c r="BO8" s="951"/>
      <c r="BP8" s="219"/>
      <c r="BQ8" s="219"/>
      <c r="BR8" s="230"/>
      <c r="BS8" s="243"/>
      <c r="BV8" s="238"/>
      <c r="BW8" s="229"/>
      <c r="BX8" s="219"/>
      <c r="BY8" s="219"/>
      <c r="BZ8" s="219"/>
      <c r="CA8" s="219"/>
      <c r="CB8" s="219"/>
      <c r="CC8" s="219"/>
      <c r="CD8" s="219"/>
      <c r="CE8" s="219"/>
      <c r="CF8" s="219"/>
      <c r="CG8" s="219"/>
      <c r="CH8" s="219"/>
      <c r="CI8" s="219"/>
      <c r="CJ8" s="219"/>
      <c r="CK8" s="219"/>
      <c r="CL8" s="219"/>
      <c r="CM8" s="219"/>
      <c r="CN8" s="951"/>
      <c r="CO8" s="951"/>
      <c r="CP8" s="219"/>
      <c r="CQ8" s="951"/>
      <c r="CR8" s="219"/>
      <c r="CS8" s="951"/>
      <c r="CT8" s="219"/>
      <c r="CU8" s="951"/>
      <c r="CV8" s="219"/>
      <c r="CW8" s="951"/>
      <c r="CX8" s="219"/>
      <c r="CY8" s="951"/>
      <c r="CZ8" s="219"/>
      <c r="DA8" s="219"/>
      <c r="DB8" s="230"/>
      <c r="DC8" s="238"/>
      <c r="DF8" s="243"/>
      <c r="DG8" s="229"/>
      <c r="DH8" s="219"/>
      <c r="DI8" s="219"/>
      <c r="DJ8" s="219"/>
      <c r="DK8" s="219"/>
      <c r="DL8" s="219"/>
      <c r="DM8" s="219"/>
      <c r="DN8" s="219"/>
      <c r="DO8" s="219"/>
      <c r="DP8" s="219"/>
      <c r="DQ8" s="219"/>
      <c r="DR8" s="219"/>
      <c r="DS8" s="219"/>
      <c r="DT8" s="219"/>
      <c r="DU8" s="219"/>
      <c r="DV8" s="219"/>
      <c r="DW8" s="219"/>
      <c r="DX8" s="951"/>
      <c r="DY8" s="951"/>
      <c r="DZ8" s="219"/>
      <c r="EA8" s="951"/>
      <c r="EB8" s="219"/>
      <c r="EC8" s="951"/>
      <c r="ED8" s="219"/>
      <c r="EE8" s="951"/>
      <c r="EF8" s="219"/>
      <c r="EG8" s="951"/>
      <c r="EH8" s="219"/>
      <c r="EI8" s="951"/>
      <c r="EJ8" s="219"/>
      <c r="EK8" s="219"/>
      <c r="EL8" s="230"/>
      <c r="EM8" s="243"/>
      <c r="EP8" s="238"/>
      <c r="EQ8" s="229"/>
      <c r="ER8" s="219"/>
      <c r="ES8" s="219"/>
      <c r="ET8" s="219"/>
      <c r="EU8" s="219"/>
      <c r="EV8" s="219"/>
      <c r="EW8" s="219"/>
      <c r="EX8" s="219"/>
      <c r="EY8" s="219"/>
      <c r="EZ8" s="219"/>
      <c r="FA8" s="219"/>
      <c r="FB8" s="219"/>
      <c r="FC8" s="219"/>
      <c r="FD8" s="219"/>
      <c r="FE8" s="219"/>
      <c r="FF8" s="219"/>
      <c r="FG8" s="219"/>
      <c r="FH8" s="951"/>
      <c r="FI8" s="951"/>
      <c r="FJ8" s="219"/>
      <c r="FK8" s="951"/>
      <c r="FL8" s="219"/>
      <c r="FM8" s="951"/>
      <c r="FN8" s="219"/>
      <c r="FO8" s="951"/>
      <c r="FP8" s="219"/>
      <c r="FQ8" s="951"/>
      <c r="FR8" s="219"/>
      <c r="FS8" s="951"/>
      <c r="FT8" s="219"/>
      <c r="FU8" s="219"/>
      <c r="FV8" s="230"/>
      <c r="FW8" s="238"/>
      <c r="FZ8" s="253"/>
      <c r="GA8" s="252"/>
      <c r="GB8" s="247"/>
      <c r="GC8" s="247"/>
      <c r="GD8" s="247"/>
      <c r="GE8" s="247"/>
      <c r="GF8" s="247"/>
      <c r="GG8" s="247"/>
      <c r="GH8" s="247"/>
      <c r="GI8" s="250"/>
      <c r="GJ8" s="249"/>
      <c r="GK8" s="249"/>
      <c r="GL8" s="230"/>
      <c r="GM8" s="268"/>
    </row>
    <row r="9" spans="2:195" s="218" customFormat="1" ht="12" customHeight="1">
      <c r="B9" s="239"/>
      <c r="C9" s="231"/>
      <c r="D9" s="225"/>
      <c r="E9" s="225"/>
      <c r="F9" s="225" t="s">
        <v>638</v>
      </c>
      <c r="G9" s="225"/>
      <c r="H9" s="225" t="s">
        <v>639</v>
      </c>
      <c r="I9" s="225"/>
      <c r="J9" s="225" t="s">
        <v>640</v>
      </c>
      <c r="K9" s="225"/>
      <c r="L9" s="225" t="s">
        <v>641</v>
      </c>
      <c r="M9" s="225"/>
      <c r="N9" s="225" t="s">
        <v>642</v>
      </c>
      <c r="O9" s="225"/>
      <c r="P9" s="225" t="s">
        <v>643</v>
      </c>
      <c r="Q9" s="225"/>
      <c r="R9" s="225" t="s">
        <v>644</v>
      </c>
      <c r="S9" s="225"/>
      <c r="T9" s="951"/>
      <c r="U9" s="951"/>
      <c r="V9" s="225"/>
      <c r="W9" s="951"/>
      <c r="X9" s="225"/>
      <c r="Y9" s="951"/>
      <c r="Z9" s="225"/>
      <c r="AA9" s="951"/>
      <c r="AB9" s="225"/>
      <c r="AC9" s="951"/>
      <c r="AD9" s="225"/>
      <c r="AE9" s="951"/>
      <c r="AF9" s="225"/>
      <c r="AG9" s="225" t="s">
        <v>110</v>
      </c>
      <c r="AH9" s="232"/>
      <c r="AI9" s="259" t="s">
        <v>518</v>
      </c>
      <c r="AJ9" s="225"/>
      <c r="AK9" s="225"/>
      <c r="AL9" s="241"/>
      <c r="AM9" s="231"/>
      <c r="AN9" s="225"/>
      <c r="AO9" s="225"/>
      <c r="AP9" s="225" t="s">
        <v>638</v>
      </c>
      <c r="AQ9" s="225"/>
      <c r="AR9" s="225" t="s">
        <v>639</v>
      </c>
      <c r="AS9" s="225"/>
      <c r="AT9" s="225" t="s">
        <v>640</v>
      </c>
      <c r="AU9" s="225"/>
      <c r="AV9" s="225" t="s">
        <v>641</v>
      </c>
      <c r="AW9" s="225"/>
      <c r="AX9" s="225" t="s">
        <v>642</v>
      </c>
      <c r="AY9" s="225"/>
      <c r="AZ9" s="225" t="s">
        <v>643</v>
      </c>
      <c r="BA9" s="225"/>
      <c r="BB9" s="225" t="s">
        <v>644</v>
      </c>
      <c r="BC9" s="225"/>
      <c r="BD9" s="951"/>
      <c r="BE9" s="951"/>
      <c r="BF9" s="225"/>
      <c r="BG9" s="951"/>
      <c r="BH9" s="225"/>
      <c r="BI9" s="951"/>
      <c r="BJ9" s="225"/>
      <c r="BK9" s="951"/>
      <c r="BL9" s="225"/>
      <c r="BM9" s="951"/>
      <c r="BN9" s="225"/>
      <c r="BO9" s="951"/>
      <c r="BP9" s="225"/>
      <c r="BQ9" s="225" t="s">
        <v>110</v>
      </c>
      <c r="BR9" s="232"/>
      <c r="BS9" s="261" t="s">
        <v>518</v>
      </c>
      <c r="BV9" s="239"/>
      <c r="BW9" s="231"/>
      <c r="BX9" s="225"/>
      <c r="BY9" s="225"/>
      <c r="BZ9" s="225" t="s">
        <v>638</v>
      </c>
      <c r="CA9" s="225"/>
      <c r="CB9" s="225" t="s">
        <v>639</v>
      </c>
      <c r="CC9" s="225"/>
      <c r="CD9" s="225" t="s">
        <v>640</v>
      </c>
      <c r="CE9" s="225"/>
      <c r="CF9" s="225" t="s">
        <v>641</v>
      </c>
      <c r="CG9" s="225"/>
      <c r="CH9" s="225" t="s">
        <v>642</v>
      </c>
      <c r="CI9" s="225"/>
      <c r="CJ9" s="225" t="s">
        <v>643</v>
      </c>
      <c r="CK9" s="225"/>
      <c r="CL9" s="225" t="s">
        <v>644</v>
      </c>
      <c r="CM9" s="225"/>
      <c r="CN9" s="951"/>
      <c r="CO9" s="951"/>
      <c r="CP9" s="225"/>
      <c r="CQ9" s="951"/>
      <c r="CR9" s="225"/>
      <c r="CS9" s="951"/>
      <c r="CT9" s="225"/>
      <c r="CU9" s="951"/>
      <c r="CV9" s="225"/>
      <c r="CW9" s="951"/>
      <c r="CX9" s="225"/>
      <c r="CY9" s="951"/>
      <c r="CZ9" s="225"/>
      <c r="DA9" s="225" t="s">
        <v>110</v>
      </c>
      <c r="DB9" s="232"/>
      <c r="DC9" s="259" t="s">
        <v>518</v>
      </c>
      <c r="DF9" s="244"/>
      <c r="DG9" s="231"/>
      <c r="DH9" s="225"/>
      <c r="DI9" s="225"/>
      <c r="DJ9" s="225" t="s">
        <v>638</v>
      </c>
      <c r="DK9" s="225"/>
      <c r="DL9" s="225" t="s">
        <v>639</v>
      </c>
      <c r="DM9" s="225"/>
      <c r="DN9" s="225" t="s">
        <v>640</v>
      </c>
      <c r="DO9" s="225"/>
      <c r="DP9" s="225" t="s">
        <v>641</v>
      </c>
      <c r="DQ9" s="225"/>
      <c r="DR9" s="225" t="s">
        <v>642</v>
      </c>
      <c r="DS9" s="225"/>
      <c r="DT9" s="225" t="s">
        <v>643</v>
      </c>
      <c r="DU9" s="225"/>
      <c r="DV9" s="225" t="s">
        <v>644</v>
      </c>
      <c r="DW9" s="225"/>
      <c r="DX9" s="951"/>
      <c r="DY9" s="951"/>
      <c r="DZ9" s="225"/>
      <c r="EA9" s="951"/>
      <c r="EB9" s="225"/>
      <c r="EC9" s="951"/>
      <c r="ED9" s="225"/>
      <c r="EE9" s="951"/>
      <c r="EF9" s="225"/>
      <c r="EG9" s="951"/>
      <c r="EH9" s="225"/>
      <c r="EI9" s="951"/>
      <c r="EJ9" s="225"/>
      <c r="EK9" s="225" t="s">
        <v>110</v>
      </c>
      <c r="EL9" s="232"/>
      <c r="EM9" s="261" t="s">
        <v>518</v>
      </c>
      <c r="EP9" s="239"/>
      <c r="EQ9" s="231"/>
      <c r="ER9" s="225"/>
      <c r="ES9" s="225"/>
      <c r="ET9" s="225" t="s">
        <v>638</v>
      </c>
      <c r="EU9" s="225"/>
      <c r="EV9" s="225" t="s">
        <v>639</v>
      </c>
      <c r="EW9" s="225"/>
      <c r="EX9" s="225" t="s">
        <v>640</v>
      </c>
      <c r="EY9" s="225"/>
      <c r="EZ9" s="225" t="s">
        <v>641</v>
      </c>
      <c r="FA9" s="225"/>
      <c r="FB9" s="225" t="s">
        <v>642</v>
      </c>
      <c r="FC9" s="225"/>
      <c r="FD9" s="225" t="s">
        <v>643</v>
      </c>
      <c r="FE9" s="225"/>
      <c r="FF9" s="225" t="s">
        <v>644</v>
      </c>
      <c r="FG9" s="225"/>
      <c r="FH9" s="951"/>
      <c r="FI9" s="951"/>
      <c r="FJ9" s="225"/>
      <c r="FK9" s="951"/>
      <c r="FL9" s="225"/>
      <c r="FM9" s="951"/>
      <c r="FN9" s="225"/>
      <c r="FO9" s="951"/>
      <c r="FP9" s="225"/>
      <c r="FQ9" s="951"/>
      <c r="FR9" s="225"/>
      <c r="FS9" s="951"/>
      <c r="FT9" s="225"/>
      <c r="FU9" s="225" t="s">
        <v>110</v>
      </c>
      <c r="FV9" s="232"/>
      <c r="FW9" s="259" t="s">
        <v>518</v>
      </c>
      <c r="FZ9" s="254"/>
      <c r="GA9" s="252"/>
      <c r="GB9" s="247" t="s">
        <v>655</v>
      </c>
      <c r="GC9" s="247"/>
      <c r="GD9" s="247"/>
      <c r="GE9" s="247"/>
      <c r="GF9" s="247"/>
      <c r="GG9" s="247"/>
      <c r="GH9" s="1269">
        <f>F55+AP55+BZ55+DJ55+ET55</f>
        <v>0</v>
      </c>
      <c r="GI9" s="1270"/>
      <c r="GJ9" s="249"/>
      <c r="GK9" s="249"/>
      <c r="GL9" s="230"/>
      <c r="GM9" s="268"/>
    </row>
    <row r="10" spans="2:195" ht="5.25" customHeight="1">
      <c r="B10" s="238"/>
      <c r="C10" s="22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30"/>
      <c r="AI10" s="238"/>
      <c r="AJ10" s="219"/>
      <c r="AK10" s="219"/>
      <c r="AL10" s="240"/>
      <c r="AM10" s="22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30"/>
      <c r="BS10" s="243"/>
      <c r="BV10" s="238"/>
      <c r="BW10" s="229"/>
      <c r="BX10" s="219"/>
      <c r="BY10" s="219"/>
      <c r="BZ10" s="219"/>
      <c r="CA10" s="219"/>
      <c r="CB10" s="219"/>
      <c r="CC10" s="219"/>
      <c r="CD10" s="219"/>
      <c r="CE10" s="219"/>
      <c r="CF10" s="219"/>
      <c r="CG10" s="219"/>
      <c r="CH10" s="219"/>
      <c r="CI10" s="219"/>
      <c r="CJ10" s="219"/>
      <c r="CK10" s="219"/>
      <c r="CL10" s="219"/>
      <c r="CM10" s="219"/>
      <c r="CN10" s="219"/>
      <c r="CO10" s="219"/>
      <c r="CP10" s="219"/>
      <c r="CQ10" s="219"/>
      <c r="CR10" s="219"/>
      <c r="CS10" s="219"/>
      <c r="CT10" s="219"/>
      <c r="CU10" s="219"/>
      <c r="CV10" s="219"/>
      <c r="CW10" s="219"/>
      <c r="CX10" s="219"/>
      <c r="CY10" s="219"/>
      <c r="CZ10" s="219"/>
      <c r="DA10" s="219"/>
      <c r="DB10" s="230"/>
      <c r="DC10" s="238"/>
      <c r="DF10" s="243"/>
      <c r="DG10" s="229"/>
      <c r="DH10" s="219"/>
      <c r="DI10" s="219"/>
      <c r="DJ10" s="219"/>
      <c r="DK10" s="219"/>
      <c r="DL10" s="219"/>
      <c r="DM10" s="219"/>
      <c r="DN10" s="219"/>
      <c r="DO10" s="219"/>
      <c r="DP10" s="219"/>
      <c r="DQ10" s="219"/>
      <c r="DR10" s="219"/>
      <c r="DS10" s="219"/>
      <c r="DT10" s="219"/>
      <c r="DU10" s="219"/>
      <c r="DV10" s="219"/>
      <c r="DW10" s="219"/>
      <c r="DX10" s="219"/>
      <c r="DY10" s="219"/>
      <c r="DZ10" s="219"/>
      <c r="EA10" s="219"/>
      <c r="EB10" s="219"/>
      <c r="EC10" s="219"/>
      <c r="ED10" s="219"/>
      <c r="EE10" s="219"/>
      <c r="EF10" s="219"/>
      <c r="EG10" s="219"/>
      <c r="EH10" s="219"/>
      <c r="EI10" s="219"/>
      <c r="EJ10" s="219"/>
      <c r="EK10" s="219"/>
      <c r="EL10" s="230"/>
      <c r="EM10" s="243"/>
      <c r="EP10" s="238"/>
      <c r="EQ10" s="229"/>
      <c r="ER10" s="219"/>
      <c r="ES10" s="219"/>
      <c r="ET10" s="219"/>
      <c r="EU10" s="219"/>
      <c r="EV10" s="219"/>
      <c r="EW10" s="219"/>
      <c r="EX10" s="219"/>
      <c r="EY10" s="219"/>
      <c r="EZ10" s="219"/>
      <c r="FA10" s="219"/>
      <c r="FB10" s="219"/>
      <c r="FC10" s="219"/>
      <c r="FD10" s="219"/>
      <c r="FE10" s="219"/>
      <c r="FF10" s="219"/>
      <c r="FG10" s="219"/>
      <c r="FH10" s="219"/>
      <c r="FI10" s="219"/>
      <c r="FJ10" s="219"/>
      <c r="FK10" s="219"/>
      <c r="FL10" s="219"/>
      <c r="FM10" s="219"/>
      <c r="FN10" s="219"/>
      <c r="FO10" s="219"/>
      <c r="FP10" s="219"/>
      <c r="FQ10" s="219"/>
      <c r="FR10" s="219"/>
      <c r="FS10" s="219"/>
      <c r="FT10" s="219"/>
      <c r="FU10" s="219"/>
      <c r="FV10" s="230"/>
      <c r="FW10" s="238"/>
      <c r="FZ10" s="253"/>
      <c r="GA10" s="252"/>
      <c r="GB10" s="247"/>
      <c r="GC10" s="247"/>
      <c r="GD10" s="247"/>
      <c r="GE10" s="247"/>
      <c r="GF10" s="247"/>
      <c r="GG10" s="247"/>
      <c r="GH10" s="247"/>
      <c r="GI10" s="249"/>
      <c r="GJ10" s="249"/>
      <c r="GK10" s="249"/>
      <c r="GL10" s="230"/>
      <c r="GM10" s="268"/>
    </row>
    <row r="11" spans="2:195" ht="12" customHeight="1">
      <c r="B11" s="238"/>
      <c r="C11" s="229"/>
      <c r="D11" s="219">
        <v>1</v>
      </c>
      <c r="E11" s="219"/>
      <c r="F11" s="350"/>
      <c r="G11" s="219"/>
      <c r="H11" s="350"/>
      <c r="I11" s="219"/>
      <c r="J11" s="350"/>
      <c r="K11" s="219"/>
      <c r="L11" s="350"/>
      <c r="M11" s="219"/>
      <c r="N11" s="350"/>
      <c r="O11" s="219"/>
      <c r="P11" s="350"/>
      <c r="Q11" s="219"/>
      <c r="R11" s="350"/>
      <c r="S11" s="219"/>
      <c r="T11" s="1261"/>
      <c r="U11" s="968"/>
      <c r="V11" s="219"/>
      <c r="W11" s="350"/>
      <c r="X11" s="219"/>
      <c r="Y11" s="350"/>
      <c r="Z11" s="219"/>
      <c r="AA11" s="350"/>
      <c r="AB11" s="219"/>
      <c r="AC11" s="309">
        <f>MTDC!O12</f>
        <v>0</v>
      </c>
      <c r="AD11" s="219"/>
      <c r="AE11" s="309">
        <f>MTDC!O44</f>
        <v>0</v>
      </c>
      <c r="AF11" s="219"/>
      <c r="AG11" s="350">
        <f>AC11+AE11</f>
        <v>0</v>
      </c>
      <c r="AH11" s="230"/>
      <c r="AI11" s="238"/>
      <c r="AJ11" s="219"/>
      <c r="AK11" s="219"/>
      <c r="AL11" s="240"/>
      <c r="AM11" s="229"/>
      <c r="AN11" s="219">
        <v>1</v>
      </c>
      <c r="AO11" s="219"/>
      <c r="AP11" s="350"/>
      <c r="AQ11" s="219"/>
      <c r="AR11" s="350"/>
      <c r="AS11" s="219"/>
      <c r="AT11" s="350"/>
      <c r="AU11" s="219"/>
      <c r="AV11" s="350"/>
      <c r="AW11" s="219"/>
      <c r="AX11" s="350"/>
      <c r="AY11" s="219"/>
      <c r="AZ11" s="350"/>
      <c r="BA11" s="219"/>
      <c r="BB11" s="350"/>
      <c r="BC11" s="219"/>
      <c r="BD11" s="1261"/>
      <c r="BE11" s="968"/>
      <c r="BF11" s="219"/>
      <c r="BG11" s="350"/>
      <c r="BH11" s="219"/>
      <c r="BI11" s="350"/>
      <c r="BJ11" s="219"/>
      <c r="BK11" s="350"/>
      <c r="BL11" s="219"/>
      <c r="BM11" s="309">
        <f>MTDC!Q12</f>
        <v>0</v>
      </c>
      <c r="BN11" s="219"/>
      <c r="BO11" s="309">
        <f>MTDC!Q44</f>
        <v>0</v>
      </c>
      <c r="BP11" s="219"/>
      <c r="BQ11" s="350">
        <f>BM11+BO11</f>
        <v>0</v>
      </c>
      <c r="BR11" s="230"/>
      <c r="BS11" s="243"/>
      <c r="BV11" s="238"/>
      <c r="BW11" s="229"/>
      <c r="BX11" s="219">
        <v>1</v>
      </c>
      <c r="BY11" s="219"/>
      <c r="BZ11" s="350"/>
      <c r="CA11" s="219"/>
      <c r="CB11" s="350"/>
      <c r="CC11" s="219"/>
      <c r="CD11" s="350"/>
      <c r="CE11" s="219"/>
      <c r="CF11" s="350"/>
      <c r="CG11" s="219"/>
      <c r="CH11" s="350"/>
      <c r="CI11" s="219"/>
      <c r="CJ11" s="350"/>
      <c r="CK11" s="219"/>
      <c r="CL11" s="350"/>
      <c r="CM11" s="219"/>
      <c r="CN11" s="1261"/>
      <c r="CO11" s="968"/>
      <c r="CP11" s="219"/>
      <c r="CQ11" s="350"/>
      <c r="CR11" s="219"/>
      <c r="CS11" s="350"/>
      <c r="CT11" s="219"/>
      <c r="CU11" s="350"/>
      <c r="CV11" s="219"/>
      <c r="CW11" s="309">
        <f>MTDC!S12</f>
        <v>0</v>
      </c>
      <c r="CX11" s="219"/>
      <c r="CY11" s="309">
        <f>MTDC!S44</f>
        <v>0</v>
      </c>
      <c r="CZ11" s="219"/>
      <c r="DA11" s="350">
        <f>CW11+CY11</f>
        <v>0</v>
      </c>
      <c r="DB11" s="230"/>
      <c r="DC11" s="238"/>
      <c r="DF11" s="243"/>
      <c r="DG11" s="229"/>
      <c r="DH11" s="219">
        <v>1</v>
      </c>
      <c r="DI11" s="219"/>
      <c r="DJ11" s="350"/>
      <c r="DK11" s="219"/>
      <c r="DL11" s="350"/>
      <c r="DM11" s="219"/>
      <c r="DN11" s="350"/>
      <c r="DO11" s="219"/>
      <c r="DP11" s="350"/>
      <c r="DQ11" s="219"/>
      <c r="DR11" s="350"/>
      <c r="DS11" s="219"/>
      <c r="DT11" s="350"/>
      <c r="DU11" s="219"/>
      <c r="DV11" s="350"/>
      <c r="DW11" s="219"/>
      <c r="DX11" s="1261"/>
      <c r="DY11" s="968"/>
      <c r="DZ11" s="219"/>
      <c r="EA11" s="350"/>
      <c r="EB11" s="219"/>
      <c r="EC11" s="350"/>
      <c r="ED11" s="219"/>
      <c r="EE11" s="350"/>
      <c r="EF11" s="219"/>
      <c r="EG11" s="309">
        <f>MTDC!U12</f>
        <v>0</v>
      </c>
      <c r="EH11" s="219"/>
      <c r="EI11" s="309">
        <f>MTDC!U44</f>
        <v>0</v>
      </c>
      <c r="EJ11" s="219"/>
      <c r="EK11" s="350">
        <f>EG11+EI11</f>
        <v>0</v>
      </c>
      <c r="EL11" s="230"/>
      <c r="EM11" s="243"/>
      <c r="EP11" s="238"/>
      <c r="EQ11" s="229"/>
      <c r="ER11" s="219">
        <v>1</v>
      </c>
      <c r="ES11" s="219"/>
      <c r="ET11" s="350"/>
      <c r="EU11" s="219"/>
      <c r="EV11" s="350"/>
      <c r="EW11" s="219"/>
      <c r="EX11" s="350"/>
      <c r="EY11" s="219"/>
      <c r="EZ11" s="350"/>
      <c r="FA11" s="219"/>
      <c r="FB11" s="350"/>
      <c r="FC11" s="219"/>
      <c r="FD11" s="350"/>
      <c r="FE11" s="219"/>
      <c r="FF11" s="350"/>
      <c r="FG11" s="219"/>
      <c r="FH11" s="1261"/>
      <c r="FI11" s="968"/>
      <c r="FJ11" s="219"/>
      <c r="FK11" s="350"/>
      <c r="FL11" s="219"/>
      <c r="FM11" s="350"/>
      <c r="FN11" s="219"/>
      <c r="FO11" s="350"/>
      <c r="FP11" s="219"/>
      <c r="FQ11" s="309">
        <f>MTDC!W12</f>
        <v>0</v>
      </c>
      <c r="FR11" s="219"/>
      <c r="FS11" s="309">
        <f>MTDC!W44</f>
        <v>0</v>
      </c>
      <c r="FT11" s="219"/>
      <c r="FU11" s="350">
        <f>FQ11+FS11</f>
        <v>0</v>
      </c>
      <c r="FV11" s="230"/>
      <c r="FW11" s="238"/>
      <c r="FZ11" s="253"/>
      <c r="GA11" s="252"/>
      <c r="GB11" s="247" t="s">
        <v>114</v>
      </c>
      <c r="GC11" s="247"/>
      <c r="GD11" s="247"/>
      <c r="GE11" s="247"/>
      <c r="GF11" s="247"/>
      <c r="GG11" s="247"/>
      <c r="GH11" s="247"/>
      <c r="GI11" s="249"/>
      <c r="GJ11" s="1267">
        <f>AG57+BQ57+DA57+EK57+FU57</f>
        <v>0</v>
      </c>
      <c r="GK11" s="1268"/>
      <c r="GL11" s="230"/>
      <c r="GM11" s="268">
        <f>MTDC!X72+MTDC!X147</f>
        <v>0</v>
      </c>
    </row>
    <row r="12" spans="2:195" ht="5.25" customHeight="1">
      <c r="B12" s="238"/>
      <c r="C12" s="229"/>
      <c r="D12" s="219"/>
      <c r="E12" s="219"/>
      <c r="F12" s="219"/>
      <c r="G12" s="219"/>
      <c r="H12" s="219"/>
      <c r="I12" s="219"/>
      <c r="J12" s="219"/>
      <c r="K12" s="219"/>
      <c r="L12" s="368"/>
      <c r="M12" s="219"/>
      <c r="N12" s="219"/>
      <c r="O12" s="219"/>
      <c r="P12" s="219"/>
      <c r="Q12" s="219"/>
      <c r="R12" s="219"/>
      <c r="S12" s="219"/>
      <c r="T12" s="219"/>
      <c r="U12" s="219"/>
      <c r="V12" s="219"/>
      <c r="W12" s="219"/>
      <c r="X12" s="219"/>
      <c r="Y12" s="219"/>
      <c r="Z12" s="219"/>
      <c r="AA12" s="219"/>
      <c r="AB12" s="219"/>
      <c r="AC12" s="219"/>
      <c r="AD12" s="219"/>
      <c r="AE12" s="219"/>
      <c r="AF12" s="219"/>
      <c r="AG12" s="219"/>
      <c r="AH12" s="230"/>
      <c r="AI12" s="238"/>
      <c r="AJ12" s="219"/>
      <c r="AK12" s="219"/>
      <c r="AL12" s="240"/>
      <c r="AM12" s="22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30"/>
      <c r="BS12" s="243"/>
      <c r="BV12" s="238"/>
      <c r="BW12" s="229"/>
      <c r="BX12" s="219"/>
      <c r="BY12" s="219"/>
      <c r="BZ12" s="219"/>
      <c r="CA12" s="219"/>
      <c r="CB12" s="219"/>
      <c r="CC12" s="219"/>
      <c r="CD12" s="219"/>
      <c r="CE12" s="219"/>
      <c r="CF12" s="219"/>
      <c r="CG12" s="219"/>
      <c r="CH12" s="219"/>
      <c r="CI12" s="219"/>
      <c r="CJ12" s="219"/>
      <c r="CK12" s="219"/>
      <c r="CL12" s="219"/>
      <c r="CM12" s="219"/>
      <c r="CN12" s="219"/>
      <c r="CO12" s="219"/>
      <c r="CP12" s="219"/>
      <c r="CQ12" s="219"/>
      <c r="CR12" s="219"/>
      <c r="CS12" s="219"/>
      <c r="CT12" s="219"/>
      <c r="CU12" s="219"/>
      <c r="CV12" s="219"/>
      <c r="CW12" s="219"/>
      <c r="CX12" s="219"/>
      <c r="CY12" s="219"/>
      <c r="CZ12" s="219"/>
      <c r="DA12" s="219"/>
      <c r="DB12" s="230"/>
      <c r="DC12" s="238"/>
      <c r="DF12" s="243"/>
      <c r="DG12" s="229"/>
      <c r="DH12" s="219"/>
      <c r="DI12" s="219"/>
      <c r="DJ12" s="219"/>
      <c r="DK12" s="219"/>
      <c r="DL12" s="219"/>
      <c r="DM12" s="219"/>
      <c r="DN12" s="219"/>
      <c r="DO12" s="219"/>
      <c r="DP12" s="219"/>
      <c r="DQ12" s="219"/>
      <c r="DR12" s="219"/>
      <c r="DS12" s="219"/>
      <c r="DT12" s="219"/>
      <c r="DU12" s="219"/>
      <c r="DV12" s="219"/>
      <c r="DW12" s="219"/>
      <c r="DX12" s="219"/>
      <c r="DY12" s="219"/>
      <c r="DZ12" s="219"/>
      <c r="EA12" s="219"/>
      <c r="EB12" s="219"/>
      <c r="EC12" s="219"/>
      <c r="ED12" s="219"/>
      <c r="EE12" s="219"/>
      <c r="EF12" s="219"/>
      <c r="EG12" s="219"/>
      <c r="EH12" s="219"/>
      <c r="EI12" s="219"/>
      <c r="EJ12" s="219"/>
      <c r="EK12" s="219"/>
      <c r="EL12" s="230"/>
      <c r="EM12" s="243"/>
      <c r="EP12" s="238"/>
      <c r="EQ12" s="229"/>
      <c r="ER12" s="219"/>
      <c r="ES12" s="219"/>
      <c r="ET12" s="219"/>
      <c r="EU12" s="219"/>
      <c r="EV12" s="219"/>
      <c r="EW12" s="219"/>
      <c r="EX12" s="219"/>
      <c r="EY12" s="219"/>
      <c r="EZ12" s="219"/>
      <c r="FA12" s="219"/>
      <c r="FB12" s="219"/>
      <c r="FC12" s="219"/>
      <c r="FD12" s="219"/>
      <c r="FE12" s="219"/>
      <c r="FF12" s="219"/>
      <c r="FG12" s="219"/>
      <c r="FH12" s="219"/>
      <c r="FI12" s="219"/>
      <c r="FJ12" s="219"/>
      <c r="FK12" s="219"/>
      <c r="FL12" s="219"/>
      <c r="FM12" s="219"/>
      <c r="FN12" s="219"/>
      <c r="FO12" s="219"/>
      <c r="FP12" s="219"/>
      <c r="FQ12" s="219"/>
      <c r="FR12" s="219"/>
      <c r="FS12" s="219"/>
      <c r="FT12" s="219"/>
      <c r="FU12" s="219"/>
      <c r="FV12" s="230"/>
      <c r="FW12" s="238"/>
      <c r="FZ12" s="253"/>
      <c r="GA12" s="251"/>
      <c r="GB12" s="247"/>
      <c r="GC12" s="247"/>
      <c r="GD12" s="247"/>
      <c r="GE12" s="247"/>
      <c r="GF12" s="247"/>
      <c r="GG12" s="247"/>
      <c r="GH12" s="247"/>
      <c r="GI12" s="249"/>
      <c r="GJ12" s="276"/>
      <c r="GK12" s="249"/>
      <c r="GL12" s="230"/>
      <c r="GM12" s="268"/>
    </row>
    <row r="13" spans="2:195" ht="12" customHeight="1">
      <c r="B13" s="238"/>
      <c r="C13" s="229"/>
      <c r="D13" s="219">
        <v>2</v>
      </c>
      <c r="E13" s="219"/>
      <c r="F13" s="350"/>
      <c r="G13" s="219"/>
      <c r="H13" s="350"/>
      <c r="I13" s="219"/>
      <c r="J13" s="350"/>
      <c r="K13" s="219"/>
      <c r="L13" s="350"/>
      <c r="M13" s="219"/>
      <c r="N13" s="350"/>
      <c r="O13" s="219"/>
      <c r="P13" s="350"/>
      <c r="Q13" s="219"/>
      <c r="R13" s="350"/>
      <c r="S13" s="219"/>
      <c r="T13" s="1261"/>
      <c r="U13" s="968"/>
      <c r="V13" s="219"/>
      <c r="W13" s="350"/>
      <c r="X13" s="219"/>
      <c r="Y13" s="350"/>
      <c r="Z13" s="219"/>
      <c r="AA13" s="350"/>
      <c r="AB13" s="219"/>
      <c r="AC13" s="309">
        <f>MTDC!O13</f>
        <v>0</v>
      </c>
      <c r="AD13" s="219"/>
      <c r="AE13" s="309">
        <f>MTDC!O45</f>
        <v>0</v>
      </c>
      <c r="AF13" s="219"/>
      <c r="AG13" s="350">
        <f>AC13+AE13</f>
        <v>0</v>
      </c>
      <c r="AH13" s="230"/>
      <c r="AI13" s="238"/>
      <c r="AJ13" s="219"/>
      <c r="AK13" s="219"/>
      <c r="AL13" s="240"/>
      <c r="AM13" s="229"/>
      <c r="AN13" s="219">
        <v>2</v>
      </c>
      <c r="AO13" s="219"/>
      <c r="AP13" s="350"/>
      <c r="AQ13" s="219"/>
      <c r="AR13" s="350"/>
      <c r="AS13" s="219"/>
      <c r="AT13" s="350"/>
      <c r="AU13" s="219"/>
      <c r="AV13" s="350"/>
      <c r="AW13" s="219"/>
      <c r="AX13" s="350"/>
      <c r="AY13" s="219"/>
      <c r="AZ13" s="350"/>
      <c r="BA13" s="219"/>
      <c r="BB13" s="350"/>
      <c r="BC13" s="219"/>
      <c r="BD13" s="1261"/>
      <c r="BE13" s="968"/>
      <c r="BF13" s="219"/>
      <c r="BG13" s="350"/>
      <c r="BH13" s="219"/>
      <c r="BI13" s="350"/>
      <c r="BJ13" s="219"/>
      <c r="BK13" s="350"/>
      <c r="BL13" s="219"/>
      <c r="BM13" s="309">
        <f>MTDC!Q13</f>
        <v>0</v>
      </c>
      <c r="BN13" s="219"/>
      <c r="BO13" s="309">
        <f>MTDC!Q45</f>
        <v>0</v>
      </c>
      <c r="BP13" s="219"/>
      <c r="BQ13" s="350">
        <f>BM13+BO13</f>
        <v>0</v>
      </c>
      <c r="BR13" s="230"/>
      <c r="BS13" s="243"/>
      <c r="BV13" s="238"/>
      <c r="BW13" s="229"/>
      <c r="BX13" s="219">
        <v>2</v>
      </c>
      <c r="BY13" s="219"/>
      <c r="BZ13" s="350"/>
      <c r="CA13" s="219"/>
      <c r="CB13" s="350"/>
      <c r="CC13" s="219"/>
      <c r="CD13" s="350"/>
      <c r="CE13" s="219"/>
      <c r="CF13" s="350"/>
      <c r="CG13" s="219"/>
      <c r="CH13" s="350"/>
      <c r="CI13" s="219"/>
      <c r="CJ13" s="350"/>
      <c r="CK13" s="219"/>
      <c r="CL13" s="350"/>
      <c r="CM13" s="219"/>
      <c r="CN13" s="1261"/>
      <c r="CO13" s="968"/>
      <c r="CP13" s="219"/>
      <c r="CQ13" s="350"/>
      <c r="CR13" s="219"/>
      <c r="CS13" s="350"/>
      <c r="CT13" s="219"/>
      <c r="CU13" s="350"/>
      <c r="CV13" s="219"/>
      <c r="CW13" s="309">
        <f>MTDC!S13</f>
        <v>0</v>
      </c>
      <c r="CX13" s="219"/>
      <c r="CY13" s="309">
        <f>MTDC!S45</f>
        <v>0</v>
      </c>
      <c r="CZ13" s="219"/>
      <c r="DA13" s="350">
        <f>CW13+CY13</f>
        <v>0</v>
      </c>
      <c r="DB13" s="230"/>
      <c r="DC13" s="238"/>
      <c r="DF13" s="243"/>
      <c r="DG13" s="229"/>
      <c r="DH13" s="219">
        <v>2</v>
      </c>
      <c r="DI13" s="219"/>
      <c r="DJ13" s="350"/>
      <c r="DK13" s="219"/>
      <c r="DL13" s="350"/>
      <c r="DM13" s="219"/>
      <c r="DN13" s="350"/>
      <c r="DO13" s="219"/>
      <c r="DP13" s="350"/>
      <c r="DQ13" s="219"/>
      <c r="DR13" s="350"/>
      <c r="DS13" s="219"/>
      <c r="DT13" s="350"/>
      <c r="DU13" s="219"/>
      <c r="DV13" s="350"/>
      <c r="DW13" s="219"/>
      <c r="DX13" s="1261"/>
      <c r="DY13" s="968"/>
      <c r="DZ13" s="219"/>
      <c r="EA13" s="350"/>
      <c r="EB13" s="219"/>
      <c r="EC13" s="350"/>
      <c r="ED13" s="219"/>
      <c r="EE13" s="350"/>
      <c r="EF13" s="219"/>
      <c r="EG13" s="309">
        <f>MTDC!U13</f>
        <v>0</v>
      </c>
      <c r="EH13" s="219"/>
      <c r="EI13" s="309">
        <f>MTDC!U45</f>
        <v>0</v>
      </c>
      <c r="EJ13" s="219"/>
      <c r="EK13" s="350">
        <f>EG13+EI13</f>
        <v>0</v>
      </c>
      <c r="EL13" s="230"/>
      <c r="EM13" s="243"/>
      <c r="EP13" s="238"/>
      <c r="EQ13" s="229"/>
      <c r="ER13" s="219">
        <v>2</v>
      </c>
      <c r="ES13" s="219"/>
      <c r="ET13" s="350"/>
      <c r="EU13" s="219"/>
      <c r="EV13" s="350"/>
      <c r="EW13" s="219"/>
      <c r="EX13" s="350"/>
      <c r="EY13" s="219"/>
      <c r="EZ13" s="350"/>
      <c r="FA13" s="219"/>
      <c r="FB13" s="350"/>
      <c r="FC13" s="219"/>
      <c r="FD13" s="350"/>
      <c r="FE13" s="219"/>
      <c r="FF13" s="350"/>
      <c r="FG13" s="219"/>
      <c r="FH13" s="1261"/>
      <c r="FI13" s="968"/>
      <c r="FJ13" s="219"/>
      <c r="FK13" s="350"/>
      <c r="FL13" s="219"/>
      <c r="FM13" s="350"/>
      <c r="FN13" s="219"/>
      <c r="FO13" s="350"/>
      <c r="FP13" s="219"/>
      <c r="FQ13" s="309">
        <f>MTDC!W13</f>
        <v>0</v>
      </c>
      <c r="FR13" s="219"/>
      <c r="FS13" s="309">
        <f>MTDC!W45</f>
        <v>0</v>
      </c>
      <c r="FT13" s="219"/>
      <c r="FU13" s="350">
        <f>FQ13+FS13</f>
        <v>0</v>
      </c>
      <c r="FV13" s="230"/>
      <c r="FW13" s="238"/>
      <c r="FZ13" s="253"/>
      <c r="GA13" s="252"/>
      <c r="GB13" s="248" t="s">
        <v>128</v>
      </c>
      <c r="GC13" s="247"/>
      <c r="GD13" s="247"/>
      <c r="GE13" s="247"/>
      <c r="GF13" s="247"/>
      <c r="GG13" s="247"/>
      <c r="GH13" s="247"/>
      <c r="GI13" s="249"/>
      <c r="GJ13" s="1267">
        <f>P99+AZ99+CJ99+DT99+FD99</f>
        <v>0</v>
      </c>
      <c r="GK13" s="1268"/>
      <c r="GL13" s="230"/>
      <c r="GM13" s="268">
        <f>MTDC!X168</f>
        <v>0</v>
      </c>
    </row>
    <row r="14" spans="2:195" ht="5.25" customHeight="1">
      <c r="B14" s="238"/>
      <c r="C14" s="229"/>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30"/>
      <c r="AI14" s="238"/>
      <c r="AJ14" s="219"/>
      <c r="AK14" s="219"/>
      <c r="AL14" s="240"/>
      <c r="AM14" s="22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30"/>
      <c r="BS14" s="243"/>
      <c r="BV14" s="238"/>
      <c r="BW14" s="22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30"/>
      <c r="DC14" s="238"/>
      <c r="DF14" s="243"/>
      <c r="DG14" s="22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368"/>
      <c r="EJ14" s="219"/>
      <c r="EK14" s="219"/>
      <c r="EL14" s="230"/>
      <c r="EM14" s="243"/>
      <c r="EP14" s="238"/>
      <c r="EQ14" s="22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230"/>
      <c r="FW14" s="238"/>
      <c r="FZ14" s="253"/>
      <c r="GA14" s="252"/>
      <c r="GB14" s="247"/>
      <c r="GC14" s="247"/>
      <c r="GD14" s="247"/>
      <c r="GE14" s="247"/>
      <c r="GF14" s="247"/>
      <c r="GG14" s="247"/>
      <c r="GH14" s="247"/>
      <c r="GI14" s="249"/>
      <c r="GJ14" s="249"/>
      <c r="GK14" s="249"/>
      <c r="GL14" s="230"/>
      <c r="GM14" s="268"/>
    </row>
    <row r="15" spans="2:195" ht="12" customHeight="1">
      <c r="B15" s="238"/>
      <c r="C15" s="229"/>
      <c r="D15" s="219">
        <v>3</v>
      </c>
      <c r="E15" s="219"/>
      <c r="F15" s="350"/>
      <c r="G15" s="219"/>
      <c r="H15" s="350"/>
      <c r="I15" s="219"/>
      <c r="J15" s="350"/>
      <c r="K15" s="219"/>
      <c r="L15" s="350"/>
      <c r="M15" s="219"/>
      <c r="N15" s="350"/>
      <c r="O15" s="219"/>
      <c r="P15" s="350"/>
      <c r="Q15" s="219"/>
      <c r="R15" s="350"/>
      <c r="S15" s="219"/>
      <c r="T15" s="1261"/>
      <c r="U15" s="968"/>
      <c r="V15" s="219"/>
      <c r="W15" s="350"/>
      <c r="X15" s="219"/>
      <c r="Y15" s="350"/>
      <c r="Z15" s="219"/>
      <c r="AA15" s="350"/>
      <c r="AB15" s="219"/>
      <c r="AC15" s="309">
        <f>MTDC!O14</f>
        <v>0</v>
      </c>
      <c r="AD15" s="219"/>
      <c r="AE15" s="309">
        <f>MTDC!O46</f>
        <v>0</v>
      </c>
      <c r="AF15" s="219"/>
      <c r="AG15" s="350">
        <f>AC15+AE15</f>
        <v>0</v>
      </c>
      <c r="AH15" s="230"/>
      <c r="AI15" s="238"/>
      <c r="AJ15" s="219"/>
      <c r="AK15" s="219"/>
      <c r="AL15" s="240"/>
      <c r="AM15" s="229"/>
      <c r="AN15" s="219">
        <v>3</v>
      </c>
      <c r="AO15" s="219"/>
      <c r="AP15" s="350"/>
      <c r="AQ15" s="219"/>
      <c r="AR15" s="350"/>
      <c r="AS15" s="219"/>
      <c r="AT15" s="350"/>
      <c r="AU15" s="219"/>
      <c r="AV15" s="350"/>
      <c r="AW15" s="219"/>
      <c r="AX15" s="350"/>
      <c r="AY15" s="219"/>
      <c r="AZ15" s="350"/>
      <c r="BA15" s="219"/>
      <c r="BB15" s="350"/>
      <c r="BC15" s="219"/>
      <c r="BD15" s="1261"/>
      <c r="BE15" s="968"/>
      <c r="BF15" s="219"/>
      <c r="BG15" s="350"/>
      <c r="BH15" s="219"/>
      <c r="BI15" s="350"/>
      <c r="BJ15" s="219"/>
      <c r="BK15" s="350"/>
      <c r="BL15" s="219"/>
      <c r="BM15" s="309">
        <f>MTDC!Q14</f>
        <v>0</v>
      </c>
      <c r="BN15" s="219"/>
      <c r="BO15" s="309">
        <f>MTDC!Q46</f>
        <v>0</v>
      </c>
      <c r="BP15" s="219"/>
      <c r="BQ15" s="350">
        <f>BM15+BO15</f>
        <v>0</v>
      </c>
      <c r="BR15" s="230"/>
      <c r="BS15" s="243"/>
      <c r="BV15" s="238"/>
      <c r="BW15" s="229"/>
      <c r="BX15" s="219">
        <v>3</v>
      </c>
      <c r="BY15" s="219"/>
      <c r="BZ15" s="350"/>
      <c r="CA15" s="219"/>
      <c r="CB15" s="350"/>
      <c r="CC15" s="219"/>
      <c r="CD15" s="350"/>
      <c r="CE15" s="219"/>
      <c r="CF15" s="350"/>
      <c r="CG15" s="219"/>
      <c r="CH15" s="350"/>
      <c r="CI15" s="219"/>
      <c r="CJ15" s="350"/>
      <c r="CK15" s="219"/>
      <c r="CL15" s="350"/>
      <c r="CM15" s="219"/>
      <c r="CN15" s="1261"/>
      <c r="CO15" s="968"/>
      <c r="CP15" s="219"/>
      <c r="CQ15" s="350"/>
      <c r="CR15" s="219"/>
      <c r="CS15" s="350"/>
      <c r="CT15" s="219"/>
      <c r="CU15" s="350"/>
      <c r="CV15" s="219"/>
      <c r="CW15" s="309">
        <f>MTDC!S14</f>
        <v>0</v>
      </c>
      <c r="CX15" s="219"/>
      <c r="CY15" s="309">
        <f>MTDC!S46</f>
        <v>0</v>
      </c>
      <c r="CZ15" s="219"/>
      <c r="DA15" s="350">
        <f>CW15+CY15</f>
        <v>0</v>
      </c>
      <c r="DB15" s="230"/>
      <c r="DC15" s="238"/>
      <c r="DF15" s="243"/>
      <c r="DG15" s="229"/>
      <c r="DH15" s="219">
        <v>3</v>
      </c>
      <c r="DI15" s="219"/>
      <c r="DJ15" s="350"/>
      <c r="DK15" s="219"/>
      <c r="DL15" s="350"/>
      <c r="DM15" s="219"/>
      <c r="DN15" s="350"/>
      <c r="DO15" s="219"/>
      <c r="DP15" s="350"/>
      <c r="DQ15" s="219"/>
      <c r="DR15" s="350"/>
      <c r="DS15" s="219"/>
      <c r="DT15" s="350"/>
      <c r="DU15" s="219"/>
      <c r="DV15" s="350"/>
      <c r="DW15" s="219"/>
      <c r="DX15" s="1261"/>
      <c r="DY15" s="968"/>
      <c r="DZ15" s="219"/>
      <c r="EA15" s="350"/>
      <c r="EB15" s="219"/>
      <c r="EC15" s="350"/>
      <c r="ED15" s="219"/>
      <c r="EE15" s="350"/>
      <c r="EF15" s="219"/>
      <c r="EG15" s="309">
        <f>MTDC!U14</f>
        <v>0</v>
      </c>
      <c r="EH15" s="219"/>
      <c r="EI15" s="309">
        <f>MTDC!U46</f>
        <v>0</v>
      </c>
      <c r="EJ15" s="219"/>
      <c r="EK15" s="350">
        <f>EG15+EI15</f>
        <v>0</v>
      </c>
      <c r="EL15" s="230"/>
      <c r="EM15" s="243"/>
      <c r="EP15" s="238"/>
      <c r="EQ15" s="229"/>
      <c r="ER15" s="219">
        <v>3</v>
      </c>
      <c r="ES15" s="219"/>
      <c r="ET15" s="350"/>
      <c r="EU15" s="219"/>
      <c r="EV15" s="350"/>
      <c r="EW15" s="219"/>
      <c r="EX15" s="350"/>
      <c r="EY15" s="219"/>
      <c r="EZ15" s="350"/>
      <c r="FA15" s="219"/>
      <c r="FB15" s="350"/>
      <c r="FC15" s="219"/>
      <c r="FD15" s="350"/>
      <c r="FE15" s="219"/>
      <c r="FF15" s="350"/>
      <c r="FG15" s="219"/>
      <c r="FH15" s="1261"/>
      <c r="FI15" s="968"/>
      <c r="FJ15" s="219"/>
      <c r="FK15" s="350"/>
      <c r="FL15" s="219"/>
      <c r="FM15" s="350"/>
      <c r="FN15" s="219"/>
      <c r="FO15" s="350"/>
      <c r="FP15" s="219"/>
      <c r="FQ15" s="309">
        <f>MTDC!W14</f>
        <v>0</v>
      </c>
      <c r="FR15" s="219"/>
      <c r="FS15" s="309">
        <f>MTDC!W46</f>
        <v>0</v>
      </c>
      <c r="FT15" s="219"/>
      <c r="FU15" s="350">
        <f>FQ15+FS15</f>
        <v>0</v>
      </c>
      <c r="FV15" s="230"/>
      <c r="FW15" s="238"/>
      <c r="FZ15" s="253"/>
      <c r="GA15" s="252"/>
      <c r="GB15" s="248" t="s">
        <v>129</v>
      </c>
      <c r="GC15" s="247"/>
      <c r="GD15" s="247"/>
      <c r="GE15" s="247"/>
      <c r="GF15" s="247"/>
      <c r="GG15" s="247"/>
      <c r="GH15" s="247"/>
      <c r="GI15" s="249"/>
      <c r="GJ15" s="1267">
        <f>P108+AZ108+CJ108+DT108+FD108</f>
        <v>0</v>
      </c>
      <c r="GK15" s="1268"/>
      <c r="GL15" s="230"/>
      <c r="GM15" s="268">
        <f>MTDC!X102</f>
        <v>0</v>
      </c>
    </row>
    <row r="16" spans="2:195" ht="5.25" customHeight="1">
      <c r="B16" s="238"/>
      <c r="C16" s="22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30"/>
      <c r="AI16" s="238"/>
      <c r="AJ16" s="219"/>
      <c r="AK16" s="219"/>
      <c r="AL16" s="240"/>
      <c r="AM16" s="22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30"/>
      <c r="BS16" s="243"/>
      <c r="BV16" s="238"/>
      <c r="BW16" s="229"/>
      <c r="BX16" s="219"/>
      <c r="BY16" s="219"/>
      <c r="BZ16" s="219"/>
      <c r="CA16" s="219"/>
      <c r="CB16" s="219"/>
      <c r="CC16" s="219"/>
      <c r="CD16" s="219"/>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30"/>
      <c r="DC16" s="238"/>
      <c r="DF16" s="243"/>
      <c r="DG16" s="229"/>
      <c r="DH16" s="219"/>
      <c r="DI16" s="219"/>
      <c r="DJ16" s="219"/>
      <c r="DK16" s="219"/>
      <c r="DL16" s="219"/>
      <c r="DM16" s="219"/>
      <c r="DN16" s="219"/>
      <c r="DO16" s="219"/>
      <c r="DP16" s="219"/>
      <c r="DQ16" s="219"/>
      <c r="DR16" s="219"/>
      <c r="DS16" s="219"/>
      <c r="DT16" s="219"/>
      <c r="DU16" s="219"/>
      <c r="DV16" s="219"/>
      <c r="DW16" s="219"/>
      <c r="DX16" s="219"/>
      <c r="DY16" s="219"/>
      <c r="DZ16" s="219"/>
      <c r="EA16" s="219"/>
      <c r="EB16" s="219"/>
      <c r="EC16" s="219"/>
      <c r="ED16" s="219"/>
      <c r="EE16" s="219"/>
      <c r="EF16" s="219"/>
      <c r="EG16" s="219"/>
      <c r="EH16" s="219"/>
      <c r="EI16" s="219"/>
      <c r="EJ16" s="219"/>
      <c r="EK16" s="219"/>
      <c r="EL16" s="230"/>
      <c r="EM16" s="243"/>
      <c r="EP16" s="238"/>
      <c r="EQ16" s="229"/>
      <c r="ER16" s="219"/>
      <c r="ES16" s="219"/>
      <c r="ET16" s="219"/>
      <c r="EU16" s="219"/>
      <c r="EV16" s="219"/>
      <c r="EW16" s="219"/>
      <c r="EX16" s="219"/>
      <c r="EY16" s="219"/>
      <c r="EZ16" s="219"/>
      <c r="FA16" s="219"/>
      <c r="FB16" s="219"/>
      <c r="FC16" s="219"/>
      <c r="FD16" s="219"/>
      <c r="FE16" s="219"/>
      <c r="FF16" s="219"/>
      <c r="FG16" s="219"/>
      <c r="FH16" s="219"/>
      <c r="FI16" s="219"/>
      <c r="FJ16" s="219"/>
      <c r="FK16" s="219"/>
      <c r="FL16" s="219"/>
      <c r="FM16" s="219"/>
      <c r="FN16" s="219"/>
      <c r="FO16" s="219"/>
      <c r="FP16" s="219"/>
      <c r="FQ16" s="219"/>
      <c r="FR16" s="219"/>
      <c r="FS16" s="219"/>
      <c r="FT16" s="219"/>
      <c r="FU16" s="219"/>
      <c r="FV16" s="230"/>
      <c r="FW16" s="238"/>
      <c r="FZ16" s="253"/>
      <c r="GA16" s="252"/>
      <c r="GB16" s="247"/>
      <c r="GC16" s="247"/>
      <c r="GD16" s="247"/>
      <c r="GE16" s="247"/>
      <c r="GF16" s="247"/>
      <c r="GG16" s="247"/>
      <c r="GH16" s="247"/>
      <c r="GI16" s="249"/>
      <c r="GJ16" s="249"/>
      <c r="GK16" s="249"/>
      <c r="GL16" s="230"/>
      <c r="GM16" s="268"/>
    </row>
    <row r="17" spans="2:195" ht="12" customHeight="1">
      <c r="B17" s="238"/>
      <c r="C17" s="229"/>
      <c r="D17" s="219">
        <v>4</v>
      </c>
      <c r="E17" s="219"/>
      <c r="F17" s="350"/>
      <c r="G17" s="219"/>
      <c r="H17" s="350"/>
      <c r="I17" s="219"/>
      <c r="J17" s="350"/>
      <c r="K17" s="219"/>
      <c r="L17" s="350"/>
      <c r="M17" s="219"/>
      <c r="N17" s="350"/>
      <c r="O17" s="219"/>
      <c r="P17" s="350"/>
      <c r="Q17" s="219"/>
      <c r="R17" s="350"/>
      <c r="S17" s="219"/>
      <c r="T17" s="1261"/>
      <c r="U17" s="968"/>
      <c r="V17" s="219"/>
      <c r="W17" s="350"/>
      <c r="X17" s="219"/>
      <c r="Y17" s="350"/>
      <c r="Z17" s="219"/>
      <c r="AA17" s="350"/>
      <c r="AB17" s="219"/>
      <c r="AC17" s="309">
        <f>MTDC!O15</f>
        <v>0</v>
      </c>
      <c r="AD17" s="219"/>
      <c r="AE17" s="309">
        <f>MTDC!O47</f>
        <v>0</v>
      </c>
      <c r="AF17" s="219"/>
      <c r="AG17" s="350">
        <f>AC17+AE17</f>
        <v>0</v>
      </c>
      <c r="AH17" s="230"/>
      <c r="AI17" s="238"/>
      <c r="AJ17" s="219"/>
      <c r="AK17" s="219"/>
      <c r="AL17" s="240"/>
      <c r="AM17" s="229"/>
      <c r="AN17" s="219">
        <v>4</v>
      </c>
      <c r="AO17" s="219"/>
      <c r="AP17" s="350"/>
      <c r="AQ17" s="219"/>
      <c r="AR17" s="350"/>
      <c r="AS17" s="219"/>
      <c r="AT17" s="350"/>
      <c r="AU17" s="219"/>
      <c r="AV17" s="350"/>
      <c r="AW17" s="219"/>
      <c r="AX17" s="350"/>
      <c r="AY17" s="219"/>
      <c r="AZ17" s="350"/>
      <c r="BA17" s="219"/>
      <c r="BB17" s="350"/>
      <c r="BC17" s="219"/>
      <c r="BD17" s="1261"/>
      <c r="BE17" s="968"/>
      <c r="BF17" s="219"/>
      <c r="BG17" s="350"/>
      <c r="BH17" s="219"/>
      <c r="BI17" s="350"/>
      <c r="BJ17" s="219"/>
      <c r="BK17" s="350"/>
      <c r="BL17" s="219"/>
      <c r="BM17" s="309">
        <f>MTDC!Q15</f>
        <v>0</v>
      </c>
      <c r="BN17" s="219"/>
      <c r="BO17" s="309">
        <f>MTDC!Q47</f>
        <v>0</v>
      </c>
      <c r="BP17" s="219"/>
      <c r="BQ17" s="350">
        <f>BM17+BO17</f>
        <v>0</v>
      </c>
      <c r="BR17" s="230"/>
      <c r="BS17" s="243"/>
      <c r="BV17" s="238"/>
      <c r="BW17" s="229"/>
      <c r="BX17" s="219">
        <v>4</v>
      </c>
      <c r="BY17" s="219"/>
      <c r="BZ17" s="350"/>
      <c r="CA17" s="219"/>
      <c r="CB17" s="350"/>
      <c r="CC17" s="219"/>
      <c r="CD17" s="350"/>
      <c r="CE17" s="219"/>
      <c r="CF17" s="350"/>
      <c r="CG17" s="219"/>
      <c r="CH17" s="350"/>
      <c r="CI17" s="219"/>
      <c r="CJ17" s="350"/>
      <c r="CK17" s="219"/>
      <c r="CL17" s="350"/>
      <c r="CM17" s="219"/>
      <c r="CN17" s="1261"/>
      <c r="CO17" s="968"/>
      <c r="CP17" s="219"/>
      <c r="CQ17" s="350"/>
      <c r="CR17" s="219"/>
      <c r="CS17" s="350"/>
      <c r="CT17" s="219"/>
      <c r="CU17" s="350"/>
      <c r="CV17" s="219"/>
      <c r="CW17" s="309">
        <f>MTDC!S15</f>
        <v>0</v>
      </c>
      <c r="CX17" s="219"/>
      <c r="CY17" s="309">
        <f>MTDC!S47</f>
        <v>0</v>
      </c>
      <c r="CZ17" s="219"/>
      <c r="DA17" s="350">
        <f>CW17+CY17</f>
        <v>0</v>
      </c>
      <c r="DB17" s="230"/>
      <c r="DC17" s="238"/>
      <c r="DF17" s="243"/>
      <c r="DG17" s="229"/>
      <c r="DH17" s="219">
        <v>4</v>
      </c>
      <c r="DI17" s="219"/>
      <c r="DJ17" s="350"/>
      <c r="DK17" s="219"/>
      <c r="DL17" s="350"/>
      <c r="DM17" s="219"/>
      <c r="DN17" s="350"/>
      <c r="DO17" s="219"/>
      <c r="DP17" s="350"/>
      <c r="DQ17" s="219"/>
      <c r="DR17" s="350"/>
      <c r="DS17" s="219"/>
      <c r="DT17" s="350"/>
      <c r="DU17" s="219"/>
      <c r="DV17" s="350"/>
      <c r="DW17" s="219"/>
      <c r="DX17" s="1261"/>
      <c r="DY17" s="968"/>
      <c r="DZ17" s="219"/>
      <c r="EA17" s="350"/>
      <c r="EB17" s="219"/>
      <c r="EC17" s="350"/>
      <c r="ED17" s="219"/>
      <c r="EE17" s="350"/>
      <c r="EF17" s="219"/>
      <c r="EG17" s="309">
        <f>MTDC!U15</f>
        <v>0</v>
      </c>
      <c r="EH17" s="219"/>
      <c r="EI17" s="309">
        <f>MTDC!U47</f>
        <v>0</v>
      </c>
      <c r="EJ17" s="219"/>
      <c r="EK17" s="350">
        <f>EG17+EI17</f>
        <v>0</v>
      </c>
      <c r="EL17" s="230"/>
      <c r="EM17" s="243"/>
      <c r="EP17" s="238"/>
      <c r="EQ17" s="229"/>
      <c r="ER17" s="219">
        <v>4</v>
      </c>
      <c r="ES17" s="219"/>
      <c r="ET17" s="350"/>
      <c r="EU17" s="219"/>
      <c r="EV17" s="350"/>
      <c r="EW17" s="219"/>
      <c r="EX17" s="350"/>
      <c r="EY17" s="219"/>
      <c r="EZ17" s="350"/>
      <c r="FA17" s="219"/>
      <c r="FB17" s="350"/>
      <c r="FC17" s="219"/>
      <c r="FD17" s="350"/>
      <c r="FE17" s="219"/>
      <c r="FF17" s="350"/>
      <c r="FG17" s="219"/>
      <c r="FH17" s="1261"/>
      <c r="FI17" s="968"/>
      <c r="FJ17" s="219"/>
      <c r="FK17" s="350"/>
      <c r="FL17" s="219"/>
      <c r="FM17" s="350"/>
      <c r="FN17" s="219"/>
      <c r="FO17" s="350"/>
      <c r="FP17" s="219"/>
      <c r="FQ17" s="309">
        <f>MTDC!W15</f>
        <v>0</v>
      </c>
      <c r="FR17" s="219"/>
      <c r="FS17" s="309">
        <f>MTDC!W47</f>
        <v>0</v>
      </c>
      <c r="FT17" s="219"/>
      <c r="FU17" s="350">
        <f>FQ17+FS17</f>
        <v>0</v>
      </c>
      <c r="FV17" s="230"/>
      <c r="FW17" s="238"/>
      <c r="FZ17" s="253"/>
      <c r="GA17" s="252"/>
      <c r="GB17" s="247" t="s">
        <v>130</v>
      </c>
      <c r="GC17" s="247"/>
      <c r="GD17" s="247"/>
      <c r="GE17" s="247"/>
      <c r="GF17" s="247"/>
      <c r="GG17" s="247"/>
      <c r="GH17" s="1267">
        <f>P104+AZ104+CJ104+DT104+FD104</f>
        <v>0</v>
      </c>
      <c r="GI17" s="1268"/>
      <c r="GJ17" s="249"/>
      <c r="GK17" s="249"/>
      <c r="GL17" s="230"/>
      <c r="GM17" s="268">
        <f>MTDC!X92</f>
        <v>0</v>
      </c>
    </row>
    <row r="18" spans="2:195" ht="5.25" customHeight="1">
      <c r="B18" s="238"/>
      <c r="C18" s="229"/>
      <c r="D18" s="219"/>
      <c r="E18" s="219"/>
      <c r="F18" s="219"/>
      <c r="G18" s="219"/>
      <c r="H18" s="219"/>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30"/>
      <c r="AI18" s="238"/>
      <c r="AJ18" s="219"/>
      <c r="AK18" s="219"/>
      <c r="AL18" s="240"/>
      <c r="AM18" s="229"/>
      <c r="AN18" s="219"/>
      <c r="AO18" s="219"/>
      <c r="AP18" s="219"/>
      <c r="AQ18" s="219"/>
      <c r="AR18" s="219"/>
      <c r="AS18" s="219"/>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30"/>
      <c r="BS18" s="243"/>
      <c r="BV18" s="238"/>
      <c r="BW18" s="229"/>
      <c r="BX18" s="219"/>
      <c r="BY18" s="219"/>
      <c r="BZ18" s="219"/>
      <c r="CA18" s="219"/>
      <c r="CB18" s="219"/>
      <c r="CC18" s="219"/>
      <c r="CD18" s="219"/>
      <c r="CE18" s="219"/>
      <c r="CF18" s="219"/>
      <c r="CG18" s="219"/>
      <c r="CH18" s="368"/>
      <c r="CI18" s="219"/>
      <c r="CJ18" s="219"/>
      <c r="CK18" s="219"/>
      <c r="CL18" s="219"/>
      <c r="CM18" s="219"/>
      <c r="CN18" s="219"/>
      <c r="CO18" s="219"/>
      <c r="CP18" s="219"/>
      <c r="CQ18" s="219"/>
      <c r="CR18" s="219"/>
      <c r="CS18" s="219"/>
      <c r="CT18" s="219"/>
      <c r="CU18" s="219"/>
      <c r="CV18" s="219"/>
      <c r="CW18" s="219"/>
      <c r="CX18" s="219"/>
      <c r="CY18" s="219"/>
      <c r="CZ18" s="219"/>
      <c r="DA18" s="219"/>
      <c r="DB18" s="230"/>
      <c r="DC18" s="238"/>
      <c r="DF18" s="243"/>
      <c r="DG18" s="229"/>
      <c r="DH18" s="219"/>
      <c r="DI18" s="219"/>
      <c r="DJ18" s="219"/>
      <c r="DK18" s="219"/>
      <c r="DL18" s="219"/>
      <c r="DM18" s="219"/>
      <c r="DN18" s="219"/>
      <c r="DO18" s="219"/>
      <c r="DP18" s="219"/>
      <c r="DQ18" s="219"/>
      <c r="DR18" s="219"/>
      <c r="DS18" s="219"/>
      <c r="DT18" s="219"/>
      <c r="DU18" s="219"/>
      <c r="DV18" s="219"/>
      <c r="DW18" s="219"/>
      <c r="DX18" s="219"/>
      <c r="DY18" s="219"/>
      <c r="DZ18" s="219"/>
      <c r="EA18" s="219"/>
      <c r="EB18" s="219"/>
      <c r="EC18" s="219"/>
      <c r="ED18" s="219"/>
      <c r="EE18" s="219"/>
      <c r="EF18" s="219"/>
      <c r="EG18" s="219"/>
      <c r="EH18" s="219"/>
      <c r="EI18" s="219"/>
      <c r="EJ18" s="219"/>
      <c r="EK18" s="219"/>
      <c r="EL18" s="230"/>
      <c r="EM18" s="243"/>
      <c r="EP18" s="238"/>
      <c r="EQ18" s="229"/>
      <c r="ER18" s="219"/>
      <c r="ES18" s="219"/>
      <c r="ET18" s="219"/>
      <c r="EU18" s="219"/>
      <c r="EV18" s="219"/>
      <c r="EW18" s="219"/>
      <c r="EX18" s="219"/>
      <c r="EY18" s="219"/>
      <c r="EZ18" s="219"/>
      <c r="FA18" s="219"/>
      <c r="FB18" s="219"/>
      <c r="FC18" s="219"/>
      <c r="FD18" s="219"/>
      <c r="FE18" s="219"/>
      <c r="FF18" s="219"/>
      <c r="FG18" s="219"/>
      <c r="FH18" s="219"/>
      <c r="FI18" s="219"/>
      <c r="FJ18" s="219"/>
      <c r="FK18" s="219"/>
      <c r="FL18" s="219"/>
      <c r="FM18" s="219"/>
      <c r="FN18" s="219"/>
      <c r="FO18" s="219"/>
      <c r="FP18" s="219"/>
      <c r="FQ18" s="219"/>
      <c r="FR18" s="219"/>
      <c r="FS18" s="219"/>
      <c r="FT18" s="219"/>
      <c r="FU18" s="219"/>
      <c r="FV18" s="230"/>
      <c r="FW18" s="238"/>
      <c r="FZ18" s="253"/>
      <c r="GA18" s="252"/>
      <c r="GB18" s="247"/>
      <c r="GC18" s="247"/>
      <c r="GD18" s="247"/>
      <c r="GE18" s="247"/>
      <c r="GF18" s="247"/>
      <c r="GG18" s="247"/>
      <c r="GH18" s="247"/>
      <c r="GI18" s="249"/>
      <c r="GJ18" s="249"/>
      <c r="GK18" s="249"/>
      <c r="GL18" s="230"/>
      <c r="GM18" s="268"/>
    </row>
    <row r="19" spans="2:195" ht="12" customHeight="1">
      <c r="B19" s="238"/>
      <c r="C19" s="229"/>
      <c r="D19" s="219">
        <v>5</v>
      </c>
      <c r="E19" s="219"/>
      <c r="F19" s="350"/>
      <c r="G19" s="219"/>
      <c r="H19" s="350"/>
      <c r="I19" s="219"/>
      <c r="J19" s="350"/>
      <c r="K19" s="219"/>
      <c r="L19" s="350"/>
      <c r="M19" s="219"/>
      <c r="N19" s="350"/>
      <c r="O19" s="219"/>
      <c r="P19" s="350"/>
      <c r="Q19" s="219"/>
      <c r="R19" s="350"/>
      <c r="S19" s="219"/>
      <c r="T19" s="1261"/>
      <c r="U19" s="968"/>
      <c r="V19" s="219"/>
      <c r="W19" s="350"/>
      <c r="X19" s="219"/>
      <c r="Y19" s="350"/>
      <c r="Z19" s="219"/>
      <c r="AA19" s="350"/>
      <c r="AB19" s="219"/>
      <c r="AC19" s="309">
        <f>MTDC!O16</f>
        <v>0</v>
      </c>
      <c r="AD19" s="219"/>
      <c r="AE19" s="309">
        <f>MTDC!O48</f>
        <v>0</v>
      </c>
      <c r="AF19" s="219"/>
      <c r="AG19" s="350">
        <f>AC19+AE19</f>
        <v>0</v>
      </c>
      <c r="AH19" s="230"/>
      <c r="AI19" s="238"/>
      <c r="AJ19" s="219"/>
      <c r="AK19" s="219"/>
      <c r="AL19" s="240"/>
      <c r="AM19" s="229"/>
      <c r="AN19" s="219">
        <v>5</v>
      </c>
      <c r="AO19" s="219"/>
      <c r="AP19" s="350"/>
      <c r="AQ19" s="219"/>
      <c r="AR19" s="350"/>
      <c r="AS19" s="219"/>
      <c r="AT19" s="350"/>
      <c r="AU19" s="219"/>
      <c r="AV19" s="350"/>
      <c r="AW19" s="219"/>
      <c r="AX19" s="350"/>
      <c r="AY19" s="219"/>
      <c r="AZ19" s="350"/>
      <c r="BA19" s="219"/>
      <c r="BB19" s="350"/>
      <c r="BC19" s="219"/>
      <c r="BD19" s="1261"/>
      <c r="BE19" s="968"/>
      <c r="BF19" s="219"/>
      <c r="BG19" s="350"/>
      <c r="BH19" s="219"/>
      <c r="BI19" s="350"/>
      <c r="BJ19" s="219"/>
      <c r="BK19" s="350"/>
      <c r="BL19" s="219"/>
      <c r="BM19" s="309">
        <f>MTDC!Q16</f>
        <v>0</v>
      </c>
      <c r="BN19" s="219"/>
      <c r="BO19" s="309">
        <f>MTDC!Q48</f>
        <v>0</v>
      </c>
      <c r="BP19" s="219"/>
      <c r="BQ19" s="350">
        <f>BM19+BO19</f>
        <v>0</v>
      </c>
      <c r="BR19" s="230"/>
      <c r="BS19" s="243"/>
      <c r="BV19" s="238"/>
      <c r="BW19" s="229"/>
      <c r="BX19" s="219">
        <v>5</v>
      </c>
      <c r="BY19" s="219"/>
      <c r="BZ19" s="350"/>
      <c r="CA19" s="219"/>
      <c r="CB19" s="350"/>
      <c r="CC19" s="219"/>
      <c r="CD19" s="350"/>
      <c r="CE19" s="219"/>
      <c r="CF19" s="350"/>
      <c r="CG19" s="219"/>
      <c r="CH19" s="350"/>
      <c r="CI19" s="219"/>
      <c r="CJ19" s="350"/>
      <c r="CK19" s="219"/>
      <c r="CL19" s="350"/>
      <c r="CM19" s="219"/>
      <c r="CN19" s="1261"/>
      <c r="CO19" s="968"/>
      <c r="CP19" s="219"/>
      <c r="CQ19" s="350"/>
      <c r="CR19" s="219"/>
      <c r="CS19" s="350"/>
      <c r="CT19" s="219"/>
      <c r="CU19" s="350"/>
      <c r="CV19" s="219"/>
      <c r="CW19" s="309">
        <f>MTDC!S16</f>
        <v>0</v>
      </c>
      <c r="CX19" s="219"/>
      <c r="CY19" s="309">
        <f>MTDC!S48</f>
        <v>0</v>
      </c>
      <c r="CZ19" s="219"/>
      <c r="DA19" s="350">
        <f>CW19+CY19</f>
        <v>0</v>
      </c>
      <c r="DB19" s="230"/>
      <c r="DC19" s="238"/>
      <c r="DF19" s="243"/>
      <c r="DG19" s="229"/>
      <c r="DH19" s="219">
        <v>5</v>
      </c>
      <c r="DI19" s="219"/>
      <c r="DJ19" s="350"/>
      <c r="DK19" s="219"/>
      <c r="DL19" s="350"/>
      <c r="DM19" s="219"/>
      <c r="DN19" s="350"/>
      <c r="DO19" s="219"/>
      <c r="DP19" s="350"/>
      <c r="DQ19" s="219"/>
      <c r="DR19" s="350"/>
      <c r="DS19" s="219"/>
      <c r="DT19" s="350"/>
      <c r="DU19" s="219"/>
      <c r="DV19" s="350"/>
      <c r="DW19" s="219"/>
      <c r="DX19" s="1261"/>
      <c r="DY19" s="968"/>
      <c r="DZ19" s="219"/>
      <c r="EA19" s="350"/>
      <c r="EB19" s="219"/>
      <c r="EC19" s="350"/>
      <c r="ED19" s="219"/>
      <c r="EE19" s="350"/>
      <c r="EF19" s="219"/>
      <c r="EG19" s="309">
        <f>MTDC!U16</f>
        <v>0</v>
      </c>
      <c r="EH19" s="219"/>
      <c r="EI19" s="309">
        <f>MTDC!U48</f>
        <v>0</v>
      </c>
      <c r="EJ19" s="219"/>
      <c r="EK19" s="350">
        <f>EG19+EI19</f>
        <v>0</v>
      </c>
      <c r="EL19" s="230"/>
      <c r="EM19" s="243"/>
      <c r="EP19" s="238"/>
      <c r="EQ19" s="229"/>
      <c r="ER19" s="219">
        <v>5</v>
      </c>
      <c r="ES19" s="219"/>
      <c r="ET19" s="350"/>
      <c r="EU19" s="219"/>
      <c r="EV19" s="350"/>
      <c r="EW19" s="219"/>
      <c r="EX19" s="350"/>
      <c r="EY19" s="219"/>
      <c r="EZ19" s="350"/>
      <c r="FA19" s="219"/>
      <c r="FB19" s="350"/>
      <c r="FC19" s="219"/>
      <c r="FD19" s="350"/>
      <c r="FE19" s="219"/>
      <c r="FF19" s="350"/>
      <c r="FG19" s="219"/>
      <c r="FH19" s="1261"/>
      <c r="FI19" s="968"/>
      <c r="FJ19" s="219"/>
      <c r="FK19" s="350"/>
      <c r="FL19" s="219"/>
      <c r="FM19" s="350"/>
      <c r="FN19" s="219"/>
      <c r="FO19" s="350"/>
      <c r="FP19" s="219"/>
      <c r="FQ19" s="309">
        <f>MTDC!W16</f>
        <v>0</v>
      </c>
      <c r="FR19" s="219"/>
      <c r="FS19" s="309">
        <f>MTDC!W48</f>
        <v>0</v>
      </c>
      <c r="FT19" s="219"/>
      <c r="FU19" s="350">
        <f>FQ19+FS19</f>
        <v>0</v>
      </c>
      <c r="FV19" s="230"/>
      <c r="FW19" s="238"/>
      <c r="FZ19" s="253"/>
      <c r="GA19" s="252"/>
      <c r="GB19" s="247" t="s">
        <v>131</v>
      </c>
      <c r="GC19" s="247"/>
      <c r="GD19" s="247"/>
      <c r="GE19" s="247"/>
      <c r="GF19" s="247"/>
      <c r="GG19" s="247"/>
      <c r="GH19" s="1267">
        <f>P106+AZ106+CJ106+DT106+FD106</f>
        <v>0</v>
      </c>
      <c r="GI19" s="1268"/>
      <c r="GJ19" s="249"/>
      <c r="GK19" s="249"/>
      <c r="GL19" s="230"/>
      <c r="GM19" s="268">
        <f>MTDC!X101</f>
        <v>0</v>
      </c>
    </row>
    <row r="20" spans="2:195" ht="5.25" customHeight="1">
      <c r="B20" s="238"/>
      <c r="C20" s="229"/>
      <c r="D20" s="219"/>
      <c r="E20" s="219"/>
      <c r="F20" s="219"/>
      <c r="G20" s="219"/>
      <c r="H20" s="219"/>
      <c r="I20" s="219"/>
      <c r="J20" s="219"/>
      <c r="K20" s="219"/>
      <c r="L20" s="219"/>
      <c r="M20" s="219"/>
      <c r="N20" s="219"/>
      <c r="O20" s="219"/>
      <c r="P20" s="219"/>
      <c r="Q20" s="219"/>
      <c r="R20" s="219"/>
      <c r="S20" s="219"/>
      <c r="T20" s="219"/>
      <c r="U20" s="219"/>
      <c r="V20" s="219"/>
      <c r="W20" s="219"/>
      <c r="X20" s="219"/>
      <c r="Y20" s="219"/>
      <c r="Z20" s="219"/>
      <c r="AA20" s="219"/>
      <c r="AB20" s="219"/>
      <c r="AC20" s="219"/>
      <c r="AD20" s="219"/>
      <c r="AE20" s="219"/>
      <c r="AF20" s="219"/>
      <c r="AG20" s="219"/>
      <c r="AH20" s="230"/>
      <c r="AI20" s="238"/>
      <c r="AJ20" s="219"/>
      <c r="AK20" s="219"/>
      <c r="AL20" s="240"/>
      <c r="AM20" s="229"/>
      <c r="AN20" s="219"/>
      <c r="AO20" s="219"/>
      <c r="AP20" s="219"/>
      <c r="AQ20" s="219"/>
      <c r="AR20" s="219"/>
      <c r="AS20" s="219"/>
      <c r="AT20" s="219"/>
      <c r="AU20" s="219"/>
      <c r="AV20" s="219"/>
      <c r="AW20" s="219"/>
      <c r="AX20" s="219"/>
      <c r="AY20" s="219"/>
      <c r="AZ20" s="219"/>
      <c r="BA20" s="219"/>
      <c r="BB20" s="219"/>
      <c r="BC20" s="219"/>
      <c r="BD20" s="219"/>
      <c r="BE20" s="219"/>
      <c r="BF20" s="219"/>
      <c r="BG20" s="219"/>
      <c r="BH20" s="219"/>
      <c r="BI20" s="219"/>
      <c r="BJ20" s="219"/>
      <c r="BK20" s="219"/>
      <c r="BL20" s="219"/>
      <c r="BM20" s="219"/>
      <c r="BN20" s="219"/>
      <c r="BO20" s="219"/>
      <c r="BP20" s="219"/>
      <c r="BQ20" s="219"/>
      <c r="BR20" s="230"/>
      <c r="BS20" s="243"/>
      <c r="BV20" s="238"/>
      <c r="BW20" s="229"/>
      <c r="BX20" s="219"/>
      <c r="BY20" s="219"/>
      <c r="BZ20" s="219"/>
      <c r="CA20" s="219"/>
      <c r="CB20" s="219"/>
      <c r="CC20" s="219"/>
      <c r="CD20" s="219"/>
      <c r="CE20" s="219"/>
      <c r="CF20" s="219"/>
      <c r="CG20" s="219"/>
      <c r="CH20" s="219"/>
      <c r="CI20" s="219"/>
      <c r="CJ20" s="219"/>
      <c r="CK20" s="219"/>
      <c r="CL20" s="219"/>
      <c r="CM20" s="219"/>
      <c r="CN20" s="219"/>
      <c r="CO20" s="219"/>
      <c r="CP20" s="219"/>
      <c r="CQ20" s="219"/>
      <c r="CR20" s="219"/>
      <c r="CS20" s="219"/>
      <c r="CT20" s="219"/>
      <c r="CU20" s="219"/>
      <c r="CV20" s="219"/>
      <c r="CW20" s="219"/>
      <c r="CX20" s="219"/>
      <c r="CY20" s="219"/>
      <c r="CZ20" s="219"/>
      <c r="DA20" s="219"/>
      <c r="DB20" s="230"/>
      <c r="DC20" s="238"/>
      <c r="DF20" s="243"/>
      <c r="DG20" s="229"/>
      <c r="DH20" s="219"/>
      <c r="DI20" s="219"/>
      <c r="DJ20" s="219"/>
      <c r="DK20" s="219"/>
      <c r="DL20" s="219"/>
      <c r="DM20" s="219"/>
      <c r="DN20" s="219"/>
      <c r="DO20" s="219"/>
      <c r="DP20" s="368"/>
      <c r="DQ20" s="219"/>
      <c r="DR20" s="219"/>
      <c r="DS20" s="219"/>
      <c r="DT20" s="219"/>
      <c r="DU20" s="219"/>
      <c r="DV20" s="219"/>
      <c r="DW20" s="219"/>
      <c r="DX20" s="219"/>
      <c r="DY20" s="219"/>
      <c r="DZ20" s="219"/>
      <c r="EA20" s="219"/>
      <c r="EB20" s="219"/>
      <c r="EC20" s="219"/>
      <c r="ED20" s="219"/>
      <c r="EE20" s="219"/>
      <c r="EF20" s="219"/>
      <c r="EG20" s="219"/>
      <c r="EH20" s="219"/>
      <c r="EI20" s="219"/>
      <c r="EJ20" s="219"/>
      <c r="EK20" s="219"/>
      <c r="EL20" s="230"/>
      <c r="EM20" s="243"/>
      <c r="EP20" s="238"/>
      <c r="EQ20" s="229"/>
      <c r="ER20" s="219"/>
      <c r="ES20" s="219"/>
      <c r="ET20" s="219"/>
      <c r="EU20" s="219"/>
      <c r="EV20" s="219"/>
      <c r="EW20" s="219"/>
      <c r="EX20" s="219"/>
      <c r="EY20" s="219"/>
      <c r="EZ20" s="219"/>
      <c r="FA20" s="219"/>
      <c r="FB20" s="219"/>
      <c r="FC20" s="219"/>
      <c r="FD20" s="219"/>
      <c r="FE20" s="219"/>
      <c r="FF20" s="219"/>
      <c r="FG20" s="219"/>
      <c r="FH20" s="219"/>
      <c r="FI20" s="219"/>
      <c r="FJ20" s="219"/>
      <c r="FK20" s="219"/>
      <c r="FL20" s="219"/>
      <c r="FM20" s="219"/>
      <c r="FN20" s="219"/>
      <c r="FO20" s="219"/>
      <c r="FP20" s="219"/>
      <c r="FQ20" s="219"/>
      <c r="FR20" s="219"/>
      <c r="FS20" s="219"/>
      <c r="FT20" s="219"/>
      <c r="FU20" s="219"/>
      <c r="FV20" s="230"/>
      <c r="FW20" s="238"/>
      <c r="FZ20" s="253"/>
      <c r="GA20" s="251"/>
      <c r="GB20" s="247"/>
      <c r="GC20" s="247"/>
      <c r="GD20" s="247"/>
      <c r="GE20" s="247"/>
      <c r="GF20" s="247"/>
      <c r="GG20" s="247"/>
      <c r="GH20" s="247"/>
      <c r="GI20" s="249"/>
      <c r="GJ20" s="249"/>
      <c r="GK20" s="249"/>
      <c r="GL20" s="230"/>
      <c r="GM20" s="268"/>
    </row>
    <row r="21" spans="2:195" ht="12" customHeight="1">
      <c r="B21" s="238"/>
      <c r="C21" s="229"/>
      <c r="D21" s="219">
        <v>6</v>
      </c>
      <c r="E21" s="219"/>
      <c r="F21" s="350"/>
      <c r="G21" s="219"/>
      <c r="H21" s="350"/>
      <c r="I21" s="219"/>
      <c r="J21" s="350"/>
      <c r="K21" s="219"/>
      <c r="L21" s="350"/>
      <c r="M21" s="219"/>
      <c r="N21" s="350"/>
      <c r="O21" s="219"/>
      <c r="P21" s="350"/>
      <c r="Q21" s="219"/>
      <c r="R21" s="350"/>
      <c r="S21" s="219"/>
      <c r="T21" s="1261"/>
      <c r="U21" s="968"/>
      <c r="V21" s="219"/>
      <c r="W21" s="350"/>
      <c r="X21" s="219"/>
      <c r="Y21" s="350"/>
      <c r="Z21" s="219"/>
      <c r="AA21" s="350"/>
      <c r="AB21" s="219"/>
      <c r="AC21" s="309">
        <f>MTDC!O17</f>
        <v>0</v>
      </c>
      <c r="AD21" s="219"/>
      <c r="AE21" s="309">
        <f>MTDC!O49</f>
        <v>0</v>
      </c>
      <c r="AF21" s="219"/>
      <c r="AG21" s="350">
        <f>AC21+AE21</f>
        <v>0</v>
      </c>
      <c r="AH21" s="230"/>
      <c r="AI21" s="238"/>
      <c r="AJ21" s="219"/>
      <c r="AK21" s="219"/>
      <c r="AL21" s="240"/>
      <c r="AM21" s="229"/>
      <c r="AN21" s="219">
        <v>6</v>
      </c>
      <c r="AO21" s="219"/>
      <c r="AP21" s="350"/>
      <c r="AQ21" s="219"/>
      <c r="AR21" s="350"/>
      <c r="AS21" s="219"/>
      <c r="AT21" s="350"/>
      <c r="AU21" s="219"/>
      <c r="AV21" s="350"/>
      <c r="AW21" s="219"/>
      <c r="AX21" s="350"/>
      <c r="AY21" s="219"/>
      <c r="AZ21" s="350"/>
      <c r="BA21" s="219"/>
      <c r="BB21" s="350"/>
      <c r="BC21" s="219"/>
      <c r="BD21" s="1261"/>
      <c r="BE21" s="968"/>
      <c r="BF21" s="219"/>
      <c r="BG21" s="350"/>
      <c r="BH21" s="219"/>
      <c r="BI21" s="350"/>
      <c r="BJ21" s="219"/>
      <c r="BK21" s="350"/>
      <c r="BL21" s="219"/>
      <c r="BM21" s="309">
        <f>MTDC!Q17</f>
        <v>0</v>
      </c>
      <c r="BN21" s="219"/>
      <c r="BO21" s="309">
        <f>MTDC!Q49</f>
        <v>0</v>
      </c>
      <c r="BP21" s="219"/>
      <c r="BQ21" s="350">
        <f>BM21+BO21</f>
        <v>0</v>
      </c>
      <c r="BR21" s="230"/>
      <c r="BS21" s="243"/>
      <c r="BV21" s="238"/>
      <c r="BW21" s="229"/>
      <c r="BX21" s="219">
        <v>6</v>
      </c>
      <c r="BY21" s="219"/>
      <c r="BZ21" s="350"/>
      <c r="CA21" s="219"/>
      <c r="CB21" s="350"/>
      <c r="CC21" s="219"/>
      <c r="CD21" s="350"/>
      <c r="CE21" s="219"/>
      <c r="CF21" s="350"/>
      <c r="CG21" s="219"/>
      <c r="CH21" s="350"/>
      <c r="CI21" s="219"/>
      <c r="CJ21" s="350"/>
      <c r="CK21" s="219"/>
      <c r="CL21" s="350"/>
      <c r="CM21" s="219"/>
      <c r="CN21" s="1261"/>
      <c r="CO21" s="968"/>
      <c r="CP21" s="219"/>
      <c r="CQ21" s="350"/>
      <c r="CR21" s="219"/>
      <c r="CS21" s="350"/>
      <c r="CT21" s="219"/>
      <c r="CU21" s="350"/>
      <c r="CV21" s="219"/>
      <c r="CW21" s="309">
        <f>MTDC!S17</f>
        <v>0</v>
      </c>
      <c r="CX21" s="219"/>
      <c r="CY21" s="309">
        <f>MTDC!S49</f>
        <v>0</v>
      </c>
      <c r="CZ21" s="219"/>
      <c r="DA21" s="350">
        <f>CW21+CY21</f>
        <v>0</v>
      </c>
      <c r="DB21" s="230"/>
      <c r="DC21" s="238"/>
      <c r="DF21" s="243"/>
      <c r="DG21" s="229"/>
      <c r="DH21" s="219">
        <v>6</v>
      </c>
      <c r="DI21" s="219"/>
      <c r="DJ21" s="350"/>
      <c r="DK21" s="219"/>
      <c r="DL21" s="350"/>
      <c r="DM21" s="219"/>
      <c r="DN21" s="350"/>
      <c r="DO21" s="219"/>
      <c r="DP21" s="350"/>
      <c r="DQ21" s="219"/>
      <c r="DR21" s="350"/>
      <c r="DS21" s="219"/>
      <c r="DT21" s="350"/>
      <c r="DU21" s="219"/>
      <c r="DV21" s="350"/>
      <c r="DW21" s="219"/>
      <c r="DX21" s="1261"/>
      <c r="DY21" s="968"/>
      <c r="DZ21" s="219"/>
      <c r="EA21" s="350"/>
      <c r="EB21" s="219"/>
      <c r="EC21" s="350"/>
      <c r="ED21" s="219"/>
      <c r="EE21" s="350"/>
      <c r="EF21" s="219"/>
      <c r="EG21" s="309">
        <f>MTDC!U17</f>
        <v>0</v>
      </c>
      <c r="EH21" s="219"/>
      <c r="EI21" s="309">
        <f>MTDC!U49</f>
        <v>0</v>
      </c>
      <c r="EJ21" s="219"/>
      <c r="EK21" s="350">
        <f>EG21+EI21</f>
        <v>0</v>
      </c>
      <c r="EL21" s="230"/>
      <c r="EM21" s="243"/>
      <c r="EP21" s="238"/>
      <c r="EQ21" s="229"/>
      <c r="ER21" s="219">
        <v>6</v>
      </c>
      <c r="ES21" s="219"/>
      <c r="ET21" s="350"/>
      <c r="EU21" s="219"/>
      <c r="EV21" s="350"/>
      <c r="EW21" s="219"/>
      <c r="EX21" s="350"/>
      <c r="EY21" s="219"/>
      <c r="EZ21" s="350"/>
      <c r="FA21" s="219"/>
      <c r="FB21" s="350"/>
      <c r="FC21" s="219"/>
      <c r="FD21" s="350"/>
      <c r="FE21" s="219"/>
      <c r="FF21" s="350"/>
      <c r="FG21" s="219"/>
      <c r="FH21" s="1261"/>
      <c r="FI21" s="968"/>
      <c r="FJ21" s="219"/>
      <c r="FK21" s="350"/>
      <c r="FL21" s="219"/>
      <c r="FM21" s="350"/>
      <c r="FN21" s="219"/>
      <c r="FO21" s="350"/>
      <c r="FP21" s="219"/>
      <c r="FQ21" s="309">
        <f>MTDC!W17</f>
        <v>0</v>
      </c>
      <c r="FR21" s="219"/>
      <c r="FS21" s="309">
        <f>MTDC!W49</f>
        <v>0</v>
      </c>
      <c r="FT21" s="219"/>
      <c r="FU21" s="350">
        <f>FQ21+FS21</f>
        <v>0</v>
      </c>
      <c r="FV21" s="230"/>
      <c r="FW21" s="238"/>
      <c r="FZ21" s="253"/>
      <c r="GA21" s="251"/>
      <c r="GB21" s="248" t="s">
        <v>132</v>
      </c>
      <c r="GC21" s="247"/>
      <c r="GD21" s="247"/>
      <c r="GE21" s="247"/>
      <c r="GF21" s="247"/>
      <c r="GG21" s="247"/>
      <c r="GH21" s="247"/>
      <c r="GI21" s="249"/>
      <c r="GJ21" s="1267">
        <f>P124+AZ124+CJ124+DT124+FD124</f>
        <v>0</v>
      </c>
      <c r="GK21" s="1268"/>
      <c r="GL21" s="230"/>
      <c r="GM21" s="268"/>
    </row>
    <row r="22" spans="2:195" ht="5.25" customHeight="1">
      <c r="B22" s="238"/>
      <c r="C22" s="22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30"/>
      <c r="AI22" s="238"/>
      <c r="AJ22" s="219"/>
      <c r="AK22" s="219"/>
      <c r="AL22" s="240"/>
      <c r="AM22" s="229"/>
      <c r="AN22" s="219"/>
      <c r="AO22" s="219"/>
      <c r="AP22" s="219"/>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30"/>
      <c r="BS22" s="243"/>
      <c r="BV22" s="238"/>
      <c r="BW22" s="229"/>
      <c r="BX22" s="219"/>
      <c r="BY22" s="219"/>
      <c r="BZ22" s="219"/>
      <c r="CA22" s="219"/>
      <c r="CB22" s="219"/>
      <c r="CC22" s="219"/>
      <c r="CD22" s="219"/>
      <c r="CE22" s="219"/>
      <c r="CF22" s="219"/>
      <c r="CG22" s="219"/>
      <c r="CH22" s="219"/>
      <c r="CI22" s="219"/>
      <c r="CJ22" s="219"/>
      <c r="CK22" s="219"/>
      <c r="CL22" s="219"/>
      <c r="CM22" s="219"/>
      <c r="CN22" s="219"/>
      <c r="CO22" s="219"/>
      <c r="CP22" s="219"/>
      <c r="CQ22" s="219"/>
      <c r="CR22" s="219"/>
      <c r="CS22" s="219"/>
      <c r="CT22" s="219"/>
      <c r="CU22" s="219"/>
      <c r="CV22" s="219"/>
      <c r="CW22" s="219"/>
      <c r="CX22" s="219"/>
      <c r="CY22" s="219"/>
      <c r="CZ22" s="219"/>
      <c r="DA22" s="219"/>
      <c r="DB22" s="230"/>
      <c r="DC22" s="238"/>
      <c r="DF22" s="243"/>
      <c r="DG22" s="229"/>
      <c r="DH22" s="219"/>
      <c r="DI22" s="219"/>
      <c r="DJ22" s="219"/>
      <c r="DK22" s="219"/>
      <c r="DL22" s="219"/>
      <c r="DM22" s="219"/>
      <c r="DN22" s="219"/>
      <c r="DO22" s="219"/>
      <c r="DP22" s="219"/>
      <c r="DQ22" s="219"/>
      <c r="DR22" s="219"/>
      <c r="DS22" s="219"/>
      <c r="DT22" s="219"/>
      <c r="DU22" s="219"/>
      <c r="DV22" s="219"/>
      <c r="DW22" s="219"/>
      <c r="DX22" s="219"/>
      <c r="DY22" s="219"/>
      <c r="DZ22" s="219"/>
      <c r="EA22" s="219"/>
      <c r="EB22" s="219"/>
      <c r="EC22" s="219"/>
      <c r="ED22" s="219"/>
      <c r="EE22" s="219"/>
      <c r="EF22" s="219"/>
      <c r="EG22" s="219"/>
      <c r="EH22" s="219"/>
      <c r="EI22" s="219"/>
      <c r="EJ22" s="219"/>
      <c r="EK22" s="219"/>
      <c r="EL22" s="230"/>
      <c r="EM22" s="243"/>
      <c r="EP22" s="238"/>
      <c r="EQ22" s="229"/>
      <c r="ER22" s="219"/>
      <c r="ES22" s="219"/>
      <c r="ET22" s="219"/>
      <c r="EU22" s="219"/>
      <c r="EV22" s="219"/>
      <c r="EW22" s="219"/>
      <c r="EX22" s="219"/>
      <c r="EY22" s="219"/>
      <c r="EZ22" s="219"/>
      <c r="FA22" s="219"/>
      <c r="FB22" s="219"/>
      <c r="FC22" s="219"/>
      <c r="FD22" s="219"/>
      <c r="FE22" s="219"/>
      <c r="FF22" s="219"/>
      <c r="FG22" s="219"/>
      <c r="FH22" s="219"/>
      <c r="FI22" s="219"/>
      <c r="FJ22" s="219"/>
      <c r="FK22" s="219"/>
      <c r="FL22" s="219"/>
      <c r="FM22" s="219"/>
      <c r="FN22" s="219"/>
      <c r="FO22" s="219"/>
      <c r="FP22" s="219"/>
      <c r="FQ22" s="219"/>
      <c r="FR22" s="219"/>
      <c r="FS22" s="219"/>
      <c r="FT22" s="219"/>
      <c r="FU22" s="219"/>
      <c r="FV22" s="230"/>
      <c r="FW22" s="238"/>
      <c r="FZ22" s="253"/>
      <c r="GA22" s="251"/>
      <c r="GB22" s="247"/>
      <c r="GC22" s="247"/>
      <c r="GD22" s="247"/>
      <c r="GE22" s="247"/>
      <c r="GF22" s="247"/>
      <c r="GG22" s="247"/>
      <c r="GH22" s="247"/>
      <c r="GI22" s="249"/>
      <c r="GJ22" s="249"/>
      <c r="GK22" s="249"/>
      <c r="GL22" s="230"/>
      <c r="GM22" s="268"/>
    </row>
    <row r="23" spans="2:195" ht="12" customHeight="1">
      <c r="B23" s="238"/>
      <c r="C23" s="229"/>
      <c r="D23" s="219">
        <v>7</v>
      </c>
      <c r="E23" s="219"/>
      <c r="F23" s="350"/>
      <c r="G23" s="219"/>
      <c r="H23" s="350"/>
      <c r="I23" s="219"/>
      <c r="J23" s="350"/>
      <c r="K23" s="219"/>
      <c r="L23" s="350"/>
      <c r="M23" s="219"/>
      <c r="N23" s="350"/>
      <c r="O23" s="219"/>
      <c r="P23" s="350"/>
      <c r="Q23" s="219"/>
      <c r="R23" s="350"/>
      <c r="S23" s="219"/>
      <c r="T23" s="1261"/>
      <c r="U23" s="968"/>
      <c r="V23" s="219"/>
      <c r="W23" s="350"/>
      <c r="X23" s="219"/>
      <c r="Y23" s="350"/>
      <c r="Z23" s="219"/>
      <c r="AA23" s="350"/>
      <c r="AB23" s="219"/>
      <c r="AC23" s="350"/>
      <c r="AD23" s="219"/>
      <c r="AE23" s="350"/>
      <c r="AF23" s="219"/>
      <c r="AG23" s="350">
        <f>AC23+AE23</f>
        <v>0</v>
      </c>
      <c r="AH23" s="230"/>
      <c r="AI23" s="238"/>
      <c r="AJ23" s="219"/>
      <c r="AK23" s="219"/>
      <c r="AL23" s="240"/>
      <c r="AM23" s="229"/>
      <c r="AN23" s="219">
        <v>7</v>
      </c>
      <c r="AO23" s="219"/>
      <c r="AP23" s="350"/>
      <c r="AQ23" s="219"/>
      <c r="AR23" s="350"/>
      <c r="AS23" s="219"/>
      <c r="AT23" s="350"/>
      <c r="AU23" s="219"/>
      <c r="AV23" s="350"/>
      <c r="AW23" s="219"/>
      <c r="AX23" s="350"/>
      <c r="AY23" s="219"/>
      <c r="AZ23" s="350"/>
      <c r="BA23" s="219"/>
      <c r="BB23" s="350"/>
      <c r="BC23" s="219"/>
      <c r="BD23" s="1261"/>
      <c r="BE23" s="968"/>
      <c r="BF23" s="219"/>
      <c r="BG23" s="350"/>
      <c r="BH23" s="219"/>
      <c r="BI23" s="350"/>
      <c r="BJ23" s="219"/>
      <c r="BK23" s="350"/>
      <c r="BL23" s="219"/>
      <c r="BM23" s="350"/>
      <c r="BN23" s="219"/>
      <c r="BO23" s="350"/>
      <c r="BP23" s="219"/>
      <c r="BQ23" s="350">
        <f>BM23+BO23</f>
        <v>0</v>
      </c>
      <c r="BR23" s="230"/>
      <c r="BS23" s="243"/>
      <c r="BV23" s="238"/>
      <c r="BW23" s="229"/>
      <c r="BX23" s="219">
        <v>7</v>
      </c>
      <c r="BY23" s="219"/>
      <c r="BZ23" s="350"/>
      <c r="CA23" s="219"/>
      <c r="CB23" s="350"/>
      <c r="CC23" s="219"/>
      <c r="CD23" s="350"/>
      <c r="CE23" s="219"/>
      <c r="CF23" s="350"/>
      <c r="CG23" s="219"/>
      <c r="CH23" s="350"/>
      <c r="CI23" s="219"/>
      <c r="CJ23" s="350"/>
      <c r="CK23" s="219"/>
      <c r="CL23" s="350"/>
      <c r="CM23" s="219"/>
      <c r="CN23" s="1261"/>
      <c r="CO23" s="968"/>
      <c r="CP23" s="219"/>
      <c r="CQ23" s="350"/>
      <c r="CR23" s="219"/>
      <c r="CS23" s="350"/>
      <c r="CT23" s="219"/>
      <c r="CU23" s="350"/>
      <c r="CV23" s="219"/>
      <c r="CW23" s="350"/>
      <c r="CX23" s="219"/>
      <c r="CY23" s="350"/>
      <c r="CZ23" s="219"/>
      <c r="DA23" s="350">
        <f>CW23+CY23</f>
        <v>0</v>
      </c>
      <c r="DB23" s="230"/>
      <c r="DC23" s="238"/>
      <c r="DF23" s="243"/>
      <c r="DG23" s="229"/>
      <c r="DH23" s="219">
        <v>7</v>
      </c>
      <c r="DI23" s="219"/>
      <c r="DJ23" s="350"/>
      <c r="DK23" s="219"/>
      <c r="DL23" s="350"/>
      <c r="DM23" s="219"/>
      <c r="DN23" s="350"/>
      <c r="DO23" s="219"/>
      <c r="DP23" s="350"/>
      <c r="DQ23" s="219"/>
      <c r="DR23" s="350"/>
      <c r="DS23" s="219"/>
      <c r="DT23" s="350"/>
      <c r="DU23" s="219"/>
      <c r="DV23" s="350"/>
      <c r="DW23" s="219"/>
      <c r="DX23" s="1261"/>
      <c r="DY23" s="968"/>
      <c r="DZ23" s="219"/>
      <c r="EA23" s="350"/>
      <c r="EB23" s="219"/>
      <c r="EC23" s="350"/>
      <c r="ED23" s="219"/>
      <c r="EE23" s="350"/>
      <c r="EF23" s="219"/>
      <c r="EG23" s="350"/>
      <c r="EH23" s="219"/>
      <c r="EI23" s="350"/>
      <c r="EJ23" s="219"/>
      <c r="EK23" s="350">
        <f>EG23+EI23</f>
        <v>0</v>
      </c>
      <c r="EL23" s="230"/>
      <c r="EM23" s="243"/>
      <c r="EP23" s="238"/>
      <c r="EQ23" s="229"/>
      <c r="ER23" s="219">
        <v>7</v>
      </c>
      <c r="ES23" s="219"/>
      <c r="ET23" s="350"/>
      <c r="EU23" s="219"/>
      <c r="EV23" s="350"/>
      <c r="EW23" s="219"/>
      <c r="EX23" s="350"/>
      <c r="EY23" s="219"/>
      <c r="EZ23" s="350"/>
      <c r="FA23" s="219"/>
      <c r="FB23" s="350"/>
      <c r="FC23" s="219"/>
      <c r="FD23" s="350"/>
      <c r="FE23" s="219"/>
      <c r="FF23" s="350"/>
      <c r="FG23" s="219"/>
      <c r="FH23" s="1261"/>
      <c r="FI23" s="968"/>
      <c r="FJ23" s="219"/>
      <c r="FK23" s="350"/>
      <c r="FL23" s="219"/>
      <c r="FM23" s="350"/>
      <c r="FN23" s="219"/>
      <c r="FO23" s="350"/>
      <c r="FP23" s="219"/>
      <c r="FQ23" s="407"/>
      <c r="FR23" s="219"/>
      <c r="FS23" s="407"/>
      <c r="FT23" s="219"/>
      <c r="FU23" s="350">
        <f>FQ23+FS23</f>
        <v>0</v>
      </c>
      <c r="FV23" s="230"/>
      <c r="FW23" s="238"/>
      <c r="FZ23" s="253"/>
      <c r="GA23" s="252"/>
      <c r="GB23" s="247" t="s">
        <v>96</v>
      </c>
      <c r="GC23" s="247"/>
      <c r="GD23" s="247"/>
      <c r="GE23" s="247"/>
      <c r="GF23" s="247"/>
      <c r="GG23" s="247"/>
      <c r="GH23" s="1267">
        <f>P114+AZ114+CJ114+DT114+FD114</f>
        <v>0</v>
      </c>
      <c r="GI23" s="1268"/>
      <c r="GJ23" s="249"/>
      <c r="GK23" s="249"/>
      <c r="GL23" s="230"/>
      <c r="GM23" s="268"/>
    </row>
    <row r="24" spans="2:195" ht="5.25" customHeight="1">
      <c r="B24" s="238"/>
      <c r="C24" s="229"/>
      <c r="D24" s="219"/>
      <c r="E24" s="219"/>
      <c r="F24" s="219"/>
      <c r="G24" s="219"/>
      <c r="H24" s="219"/>
      <c r="I24" s="219"/>
      <c r="J24" s="219"/>
      <c r="K24" s="219"/>
      <c r="L24" s="219"/>
      <c r="M24" s="219"/>
      <c r="N24" s="219"/>
      <c r="O24" s="219"/>
      <c r="P24" s="219"/>
      <c r="Q24" s="219"/>
      <c r="R24" s="219"/>
      <c r="S24" s="219"/>
      <c r="T24" s="219"/>
      <c r="U24" s="219"/>
      <c r="V24" s="219"/>
      <c r="W24" s="219"/>
      <c r="X24" s="219"/>
      <c r="Y24" s="219"/>
      <c r="Z24" s="219"/>
      <c r="AA24" s="219"/>
      <c r="AB24" s="219"/>
      <c r="AC24" s="219"/>
      <c r="AD24" s="219"/>
      <c r="AE24" s="219"/>
      <c r="AF24" s="219"/>
      <c r="AG24" s="219"/>
      <c r="AH24" s="230"/>
      <c r="AI24" s="238"/>
      <c r="AJ24" s="219"/>
      <c r="AK24" s="219"/>
      <c r="AL24" s="240"/>
      <c r="AM24" s="229"/>
      <c r="AN24" s="219"/>
      <c r="AO24" s="219"/>
      <c r="AP24" s="219"/>
      <c r="AQ24" s="219"/>
      <c r="AR24" s="219"/>
      <c r="AS24" s="219"/>
      <c r="AT24" s="219"/>
      <c r="AU24" s="219"/>
      <c r="AV24" s="219"/>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30"/>
      <c r="BS24" s="243"/>
      <c r="BV24" s="238"/>
      <c r="BW24" s="229"/>
      <c r="BX24" s="219"/>
      <c r="BY24" s="219"/>
      <c r="BZ24" s="219"/>
      <c r="CA24" s="219"/>
      <c r="CB24" s="219"/>
      <c r="CC24" s="219"/>
      <c r="CD24" s="219"/>
      <c r="CE24" s="219"/>
      <c r="CF24" s="219"/>
      <c r="CG24" s="219"/>
      <c r="CH24" s="219"/>
      <c r="CI24" s="219"/>
      <c r="CJ24" s="219"/>
      <c r="CK24" s="219"/>
      <c r="CL24" s="219"/>
      <c r="CM24" s="219"/>
      <c r="CN24" s="219"/>
      <c r="CO24" s="219"/>
      <c r="CP24" s="219"/>
      <c r="CQ24" s="219"/>
      <c r="CR24" s="219"/>
      <c r="CS24" s="219"/>
      <c r="CT24" s="219"/>
      <c r="CU24" s="219"/>
      <c r="CV24" s="219"/>
      <c r="CW24" s="219"/>
      <c r="CX24" s="219"/>
      <c r="CY24" s="219"/>
      <c r="CZ24" s="219"/>
      <c r="DA24" s="219"/>
      <c r="DB24" s="230"/>
      <c r="DC24" s="238"/>
      <c r="DF24" s="243"/>
      <c r="DG24" s="229"/>
      <c r="DH24" s="219"/>
      <c r="DI24" s="219"/>
      <c r="DJ24" s="219"/>
      <c r="DK24" s="219"/>
      <c r="DL24" s="219"/>
      <c r="DM24" s="219"/>
      <c r="DN24" s="219"/>
      <c r="DO24" s="219"/>
      <c r="DP24" s="219"/>
      <c r="DQ24" s="219"/>
      <c r="DR24" s="219"/>
      <c r="DS24" s="219"/>
      <c r="DT24" s="406"/>
      <c r="DU24" s="219"/>
      <c r="DV24" s="219"/>
      <c r="DW24" s="219"/>
      <c r="DX24" s="219"/>
      <c r="DY24" s="219"/>
      <c r="DZ24" s="219"/>
      <c r="EA24" s="219"/>
      <c r="EB24" s="219"/>
      <c r="EC24" s="219"/>
      <c r="ED24" s="219"/>
      <c r="EE24" s="219"/>
      <c r="EF24" s="219"/>
      <c r="EG24" s="219"/>
      <c r="EH24" s="219"/>
      <c r="EI24" s="219"/>
      <c r="EJ24" s="219"/>
      <c r="EK24" s="219"/>
      <c r="EL24" s="230"/>
      <c r="EM24" s="243"/>
      <c r="EP24" s="238"/>
      <c r="EQ24" s="229"/>
      <c r="ER24" s="219"/>
      <c r="ES24" s="219"/>
      <c r="ET24" s="219"/>
      <c r="EU24" s="219"/>
      <c r="EV24" s="219"/>
      <c r="EW24" s="219"/>
      <c r="EX24" s="219"/>
      <c r="EY24" s="219"/>
      <c r="EZ24" s="219"/>
      <c r="FA24" s="219"/>
      <c r="FB24" s="219"/>
      <c r="FC24" s="219"/>
      <c r="FD24" s="219"/>
      <c r="FE24" s="219"/>
      <c r="FF24" s="219"/>
      <c r="FG24" s="219"/>
      <c r="FH24" s="219"/>
      <c r="FI24" s="219"/>
      <c r="FJ24" s="219"/>
      <c r="FK24" s="219"/>
      <c r="FL24" s="219"/>
      <c r="FM24" s="219"/>
      <c r="FN24" s="219"/>
      <c r="FO24" s="219"/>
      <c r="FP24" s="219"/>
      <c r="FQ24" s="219"/>
      <c r="FR24" s="219"/>
      <c r="FS24" s="219"/>
      <c r="FT24" s="219"/>
      <c r="FU24" s="219"/>
      <c r="FV24" s="230"/>
      <c r="FW24" s="238"/>
      <c r="FZ24" s="253"/>
      <c r="GA24" s="252"/>
      <c r="GB24" s="247"/>
      <c r="GC24" s="247"/>
      <c r="GD24" s="247"/>
      <c r="GE24" s="247"/>
      <c r="GF24" s="247"/>
      <c r="GG24" s="247"/>
      <c r="GH24" s="247"/>
      <c r="GI24" s="249"/>
      <c r="GJ24" s="249"/>
      <c r="GK24" s="249"/>
      <c r="GL24" s="230"/>
      <c r="GM24" s="268"/>
    </row>
    <row r="25" spans="2:195" ht="12" customHeight="1">
      <c r="B25" s="238"/>
      <c r="C25" s="229"/>
      <c r="D25" s="219">
        <v>8</v>
      </c>
      <c r="E25" s="219"/>
      <c r="F25" s="350"/>
      <c r="G25" s="219"/>
      <c r="H25" s="350"/>
      <c r="I25" s="219"/>
      <c r="J25" s="350"/>
      <c r="K25" s="219"/>
      <c r="L25" s="350"/>
      <c r="M25" s="219"/>
      <c r="N25" s="350"/>
      <c r="O25" s="219"/>
      <c r="P25" s="350"/>
      <c r="Q25" s="219"/>
      <c r="R25" s="350"/>
      <c r="S25" s="219"/>
      <c r="T25" s="1261"/>
      <c r="U25" s="968"/>
      <c r="V25" s="219"/>
      <c r="W25" s="350"/>
      <c r="X25" s="219"/>
      <c r="Y25" s="350"/>
      <c r="Z25" s="219"/>
      <c r="AA25" s="350"/>
      <c r="AB25" s="219"/>
      <c r="AC25" s="350"/>
      <c r="AD25" s="219"/>
      <c r="AE25" s="350"/>
      <c r="AF25" s="219"/>
      <c r="AG25" s="350">
        <f>AC25+AE25</f>
        <v>0</v>
      </c>
      <c r="AH25" s="230"/>
      <c r="AI25" s="238"/>
      <c r="AJ25" s="219"/>
      <c r="AK25" s="219"/>
      <c r="AL25" s="240"/>
      <c r="AM25" s="229"/>
      <c r="AN25" s="219">
        <v>8</v>
      </c>
      <c r="AO25" s="219"/>
      <c r="AP25" s="350"/>
      <c r="AQ25" s="219"/>
      <c r="AR25" s="350"/>
      <c r="AS25" s="219"/>
      <c r="AT25" s="350"/>
      <c r="AU25" s="219"/>
      <c r="AV25" s="350"/>
      <c r="AW25" s="219"/>
      <c r="AX25" s="350"/>
      <c r="AY25" s="219"/>
      <c r="AZ25" s="350"/>
      <c r="BA25" s="219"/>
      <c r="BB25" s="350"/>
      <c r="BC25" s="219"/>
      <c r="BD25" s="1261"/>
      <c r="BE25" s="968"/>
      <c r="BF25" s="219"/>
      <c r="BG25" s="350"/>
      <c r="BH25" s="219"/>
      <c r="BI25" s="350"/>
      <c r="BJ25" s="219"/>
      <c r="BK25" s="350"/>
      <c r="BL25" s="219"/>
      <c r="BM25" s="350"/>
      <c r="BN25" s="219"/>
      <c r="BO25" s="350"/>
      <c r="BP25" s="219"/>
      <c r="BQ25" s="350">
        <f>BM25+BO25</f>
        <v>0</v>
      </c>
      <c r="BR25" s="230"/>
      <c r="BS25" s="243"/>
      <c r="BV25" s="238"/>
      <c r="BW25" s="229"/>
      <c r="BX25" s="219">
        <v>8</v>
      </c>
      <c r="BY25" s="219"/>
      <c r="BZ25" s="350"/>
      <c r="CA25" s="219"/>
      <c r="CB25" s="350"/>
      <c r="CC25" s="219"/>
      <c r="CD25" s="350"/>
      <c r="CE25" s="219"/>
      <c r="CF25" s="350"/>
      <c r="CG25" s="219"/>
      <c r="CH25" s="350"/>
      <c r="CI25" s="219"/>
      <c r="CJ25" s="350"/>
      <c r="CK25" s="219"/>
      <c r="CL25" s="350"/>
      <c r="CM25" s="219"/>
      <c r="CN25" s="1261"/>
      <c r="CO25" s="968"/>
      <c r="CP25" s="219"/>
      <c r="CQ25" s="350"/>
      <c r="CR25" s="219"/>
      <c r="CS25" s="350"/>
      <c r="CT25" s="219"/>
      <c r="CU25" s="350"/>
      <c r="CV25" s="219"/>
      <c r="CW25" s="350"/>
      <c r="CX25" s="219"/>
      <c r="CY25" s="350"/>
      <c r="CZ25" s="219"/>
      <c r="DA25" s="350">
        <f>CW25+CY25</f>
        <v>0</v>
      </c>
      <c r="DB25" s="230"/>
      <c r="DC25" s="238"/>
      <c r="DF25" s="243"/>
      <c r="DG25" s="229"/>
      <c r="DH25" s="219">
        <v>8</v>
      </c>
      <c r="DI25" s="219"/>
      <c r="DJ25" s="350"/>
      <c r="DK25" s="219"/>
      <c r="DL25" s="350"/>
      <c r="DM25" s="219"/>
      <c r="DN25" s="350"/>
      <c r="DO25" s="219"/>
      <c r="DP25" s="350"/>
      <c r="DQ25" s="219"/>
      <c r="DR25" s="350"/>
      <c r="DS25" s="219"/>
      <c r="DT25" s="350"/>
      <c r="DU25" s="219"/>
      <c r="DV25" s="350"/>
      <c r="DW25" s="219"/>
      <c r="DX25" s="1261"/>
      <c r="DY25" s="968"/>
      <c r="DZ25" s="219"/>
      <c r="EA25" s="350"/>
      <c r="EB25" s="219"/>
      <c r="EC25" s="350"/>
      <c r="ED25" s="219"/>
      <c r="EE25" s="350"/>
      <c r="EF25" s="219"/>
      <c r="EG25" s="350"/>
      <c r="EH25" s="219"/>
      <c r="EI25" s="350"/>
      <c r="EJ25" s="219"/>
      <c r="EK25" s="350">
        <f>EG25+EI25</f>
        <v>0</v>
      </c>
      <c r="EL25" s="230"/>
      <c r="EM25" s="243"/>
      <c r="EP25" s="238"/>
      <c r="EQ25" s="229"/>
      <c r="ER25" s="219">
        <v>8</v>
      </c>
      <c r="ES25" s="219"/>
      <c r="ET25" s="350"/>
      <c r="EU25" s="219"/>
      <c r="EV25" s="350"/>
      <c r="EW25" s="219"/>
      <c r="EX25" s="350"/>
      <c r="EY25" s="219"/>
      <c r="EZ25" s="350"/>
      <c r="FA25" s="219"/>
      <c r="FB25" s="350"/>
      <c r="FC25" s="219"/>
      <c r="FD25" s="350"/>
      <c r="FE25" s="219"/>
      <c r="FF25" s="350"/>
      <c r="FG25" s="219"/>
      <c r="FH25" s="1261"/>
      <c r="FI25" s="968"/>
      <c r="FJ25" s="219"/>
      <c r="FK25" s="350"/>
      <c r="FL25" s="219"/>
      <c r="FM25" s="350"/>
      <c r="FN25" s="219"/>
      <c r="FO25" s="350"/>
      <c r="FP25" s="219"/>
      <c r="FQ25" s="407"/>
      <c r="FR25" s="219"/>
      <c r="FS25" s="407"/>
      <c r="FT25" s="219"/>
      <c r="FU25" s="350">
        <f>FQ25+FS25</f>
        <v>0</v>
      </c>
      <c r="FV25" s="230"/>
      <c r="FW25" s="238"/>
      <c r="FZ25" s="253"/>
      <c r="GA25" s="251"/>
      <c r="GB25" s="247" t="s">
        <v>97</v>
      </c>
      <c r="GC25" s="247"/>
      <c r="GD25" s="247"/>
      <c r="GE25" s="247"/>
      <c r="GF25" s="247"/>
      <c r="GG25" s="247"/>
      <c r="GH25" s="1267">
        <f>P116+AZ116+CJ116+DT116+FD116</f>
        <v>0</v>
      </c>
      <c r="GI25" s="1268"/>
      <c r="GJ25" s="249"/>
      <c r="GK25" s="249"/>
      <c r="GL25" s="230"/>
      <c r="GM25" s="268"/>
    </row>
    <row r="26" spans="2:195" ht="5.25" customHeight="1">
      <c r="B26" s="238"/>
      <c r="C26" s="22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219"/>
      <c r="AG26" s="219"/>
      <c r="AH26" s="230"/>
      <c r="AI26" s="238"/>
      <c r="AJ26" s="219"/>
      <c r="AK26" s="219"/>
      <c r="AL26" s="240"/>
      <c r="AM26" s="229"/>
      <c r="AN26" s="219"/>
      <c r="AO26" s="219"/>
      <c r="AP26" s="219"/>
      <c r="AQ26" s="219"/>
      <c r="AR26" s="219"/>
      <c r="AS26" s="219"/>
      <c r="AT26" s="219"/>
      <c r="AU26" s="219"/>
      <c r="AV26" s="219"/>
      <c r="AW26" s="219"/>
      <c r="AX26" s="368"/>
      <c r="AY26" s="219"/>
      <c r="AZ26" s="219"/>
      <c r="BA26" s="219"/>
      <c r="BB26" s="219"/>
      <c r="BC26" s="219"/>
      <c r="BD26" s="219"/>
      <c r="BE26" s="219"/>
      <c r="BF26" s="219"/>
      <c r="BG26" s="219"/>
      <c r="BH26" s="219"/>
      <c r="BI26" s="219"/>
      <c r="BJ26" s="219"/>
      <c r="BK26" s="219"/>
      <c r="BL26" s="219"/>
      <c r="BM26" s="219"/>
      <c r="BN26" s="219"/>
      <c r="BO26" s="219"/>
      <c r="BP26" s="219"/>
      <c r="BQ26" s="219"/>
      <c r="BR26" s="230"/>
      <c r="BS26" s="243"/>
      <c r="BV26" s="238"/>
      <c r="BW26" s="22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30"/>
      <c r="DC26" s="238"/>
      <c r="DF26" s="243"/>
      <c r="DG26" s="229"/>
      <c r="DH26" s="219"/>
      <c r="DI26" s="219"/>
      <c r="DJ26" s="219"/>
      <c r="DK26" s="219"/>
      <c r="DL26" s="219"/>
      <c r="DM26" s="219"/>
      <c r="DN26" s="219"/>
      <c r="DO26" s="219"/>
      <c r="DP26" s="219"/>
      <c r="DQ26" s="219"/>
      <c r="DR26" s="219"/>
      <c r="DS26" s="219"/>
      <c r="DT26" s="219"/>
      <c r="DU26" s="219"/>
      <c r="DV26" s="219"/>
      <c r="DW26" s="219"/>
      <c r="DX26" s="219"/>
      <c r="DY26" s="219"/>
      <c r="DZ26" s="219"/>
      <c r="EA26" s="219"/>
      <c r="EB26" s="219"/>
      <c r="EC26" s="219"/>
      <c r="ED26" s="219"/>
      <c r="EE26" s="219"/>
      <c r="EF26" s="219"/>
      <c r="EG26" s="219"/>
      <c r="EH26" s="219"/>
      <c r="EI26" s="219"/>
      <c r="EJ26" s="219"/>
      <c r="EK26" s="219"/>
      <c r="EL26" s="230"/>
      <c r="EM26" s="243"/>
      <c r="EP26" s="238"/>
      <c r="EQ26" s="229"/>
      <c r="ER26" s="219"/>
      <c r="ES26" s="219"/>
      <c r="ET26" s="219"/>
      <c r="EU26" s="219"/>
      <c r="EV26" s="219"/>
      <c r="EW26" s="219"/>
      <c r="EX26" s="219"/>
      <c r="EY26" s="219"/>
      <c r="EZ26" s="219"/>
      <c r="FA26" s="219"/>
      <c r="FB26" s="219"/>
      <c r="FC26" s="219"/>
      <c r="FD26" s="219"/>
      <c r="FE26" s="219"/>
      <c r="FF26" s="219"/>
      <c r="FG26" s="219"/>
      <c r="FH26" s="219"/>
      <c r="FI26" s="219"/>
      <c r="FJ26" s="219"/>
      <c r="FK26" s="219"/>
      <c r="FL26" s="219"/>
      <c r="FM26" s="219"/>
      <c r="FN26" s="219"/>
      <c r="FO26" s="219"/>
      <c r="FP26" s="219"/>
      <c r="FQ26" s="219"/>
      <c r="FR26" s="219"/>
      <c r="FS26" s="219"/>
      <c r="FT26" s="219"/>
      <c r="FU26" s="219"/>
      <c r="FV26" s="230"/>
      <c r="FW26" s="238"/>
      <c r="FZ26" s="253"/>
      <c r="GA26" s="251"/>
      <c r="GB26" s="247"/>
      <c r="GC26" s="247"/>
      <c r="GD26" s="247"/>
      <c r="GE26" s="247"/>
      <c r="GF26" s="247"/>
      <c r="GG26" s="247"/>
      <c r="GH26" s="247"/>
      <c r="GI26" s="249"/>
      <c r="GJ26" s="249"/>
      <c r="GK26" s="249"/>
      <c r="GL26" s="230"/>
      <c r="GM26" s="268"/>
    </row>
    <row r="27" spans="2:195" ht="12" customHeight="1">
      <c r="B27" s="238"/>
      <c r="C27" s="22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21" t="s">
        <v>656</v>
      </c>
      <c r="AF27" s="219"/>
      <c r="AG27" s="350">
        <f>AG11+AG13+AG15+AG17+AG19+AG21+AG23+AG25</f>
        <v>0</v>
      </c>
      <c r="AH27" s="219"/>
      <c r="AI27" s="271">
        <f>MTDC!O19+MTDC!O50</f>
        <v>0</v>
      </c>
      <c r="AJ27" s="219"/>
      <c r="AK27" s="219"/>
      <c r="AL27" s="240"/>
      <c r="AM27" s="22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21" t="s">
        <v>656</v>
      </c>
      <c r="BP27" s="219"/>
      <c r="BQ27" s="407">
        <f>BQ11+BQ13+BQ15+BQ17+BQ19+BQ21+BQ23+BQ25</f>
        <v>0</v>
      </c>
      <c r="BR27" s="230"/>
      <c r="BS27" s="272">
        <f>MTDC!Q19+MTDC!Q50</f>
        <v>0</v>
      </c>
      <c r="BV27" s="238"/>
      <c r="BW27" s="229"/>
      <c r="BX27" s="219"/>
      <c r="BY27" s="219"/>
      <c r="BZ27" s="219"/>
      <c r="CA27" s="219"/>
      <c r="CB27" s="219"/>
      <c r="CC27" s="219"/>
      <c r="CD27" s="219"/>
      <c r="CE27" s="219"/>
      <c r="CF27" s="219"/>
      <c r="CG27" s="219"/>
      <c r="CH27" s="219"/>
      <c r="CI27" s="219"/>
      <c r="CJ27" s="219"/>
      <c r="CK27" s="219"/>
      <c r="CL27" s="219"/>
      <c r="CM27" s="219"/>
      <c r="CN27" s="219"/>
      <c r="CO27" s="219"/>
      <c r="CP27" s="219"/>
      <c r="CQ27" s="219"/>
      <c r="CR27" s="219"/>
      <c r="CS27" s="219"/>
      <c r="CT27" s="219"/>
      <c r="CU27" s="219"/>
      <c r="CV27" s="219"/>
      <c r="CW27" s="219"/>
      <c r="CX27" s="219"/>
      <c r="CY27" s="221" t="s">
        <v>656</v>
      </c>
      <c r="CZ27" s="219"/>
      <c r="DA27" s="407">
        <f>DA11+DA13+DA15+DA17+DA19+DA21+DA23+DA25</f>
        <v>0</v>
      </c>
      <c r="DB27" s="230"/>
      <c r="DC27" s="272">
        <f>MTDC!S19+MTDC!S50</f>
        <v>0</v>
      </c>
      <c r="DF27" s="243"/>
      <c r="DG27" s="229"/>
      <c r="DH27" s="219"/>
      <c r="DI27" s="219"/>
      <c r="DJ27" s="219"/>
      <c r="DK27" s="219"/>
      <c r="DL27" s="219"/>
      <c r="DM27" s="219"/>
      <c r="DN27" s="219"/>
      <c r="DO27" s="219"/>
      <c r="DP27" s="219"/>
      <c r="DQ27" s="219"/>
      <c r="DR27" s="219"/>
      <c r="DS27" s="219"/>
      <c r="DT27" s="219"/>
      <c r="DU27" s="219"/>
      <c r="DV27" s="219"/>
      <c r="DW27" s="219"/>
      <c r="DX27" s="219"/>
      <c r="DY27" s="219"/>
      <c r="DZ27" s="219"/>
      <c r="EA27" s="219"/>
      <c r="EB27" s="219"/>
      <c r="EC27" s="219"/>
      <c r="ED27" s="219"/>
      <c r="EE27" s="219"/>
      <c r="EF27" s="219"/>
      <c r="EG27" s="219"/>
      <c r="EH27" s="219"/>
      <c r="EI27" s="221" t="s">
        <v>656</v>
      </c>
      <c r="EJ27" s="219"/>
      <c r="EK27" s="407">
        <f>EK11+EK13+EK15+EK17+EK19+EK21+EK23+EK25</f>
        <v>0</v>
      </c>
      <c r="EL27" s="230"/>
      <c r="EM27" s="272">
        <f>MTDC!U19+MTDC!U50</f>
        <v>0</v>
      </c>
      <c r="EP27" s="238"/>
      <c r="EQ27" s="229"/>
      <c r="ER27" s="219"/>
      <c r="ES27" s="219"/>
      <c r="ET27" s="219"/>
      <c r="EU27" s="219"/>
      <c r="EV27" s="219"/>
      <c r="EW27" s="219"/>
      <c r="EX27" s="219"/>
      <c r="EY27" s="219"/>
      <c r="EZ27" s="219"/>
      <c r="FA27" s="219"/>
      <c r="FB27" s="219"/>
      <c r="FC27" s="219"/>
      <c r="FD27" s="219"/>
      <c r="FE27" s="219"/>
      <c r="FF27" s="219"/>
      <c r="FG27" s="219"/>
      <c r="FH27" s="219"/>
      <c r="FI27" s="219"/>
      <c r="FJ27" s="219"/>
      <c r="FK27" s="219"/>
      <c r="FL27" s="219"/>
      <c r="FM27" s="219"/>
      <c r="FN27" s="219"/>
      <c r="FO27" s="219"/>
      <c r="FP27" s="219"/>
      <c r="FQ27" s="219"/>
      <c r="FR27" s="219"/>
      <c r="FS27" s="221" t="s">
        <v>656</v>
      </c>
      <c r="FT27" s="219"/>
      <c r="FU27" s="407">
        <f>FU11+FU13+FU15+FU17+FU19+FU21+FU23+FU25</f>
        <v>0</v>
      </c>
      <c r="FV27" s="230"/>
      <c r="FW27" s="272">
        <f>MTDC!W19+MTDC!W50</f>
        <v>0</v>
      </c>
      <c r="FZ27" s="253"/>
      <c r="GA27" s="251"/>
      <c r="GB27" s="247" t="s">
        <v>98</v>
      </c>
      <c r="GC27" s="247"/>
      <c r="GD27" s="247"/>
      <c r="GE27" s="247"/>
      <c r="GF27" s="247"/>
      <c r="GG27" s="247"/>
      <c r="GH27" s="1267">
        <f>P118+AZ118+CJ118+DT118+FD118</f>
        <v>0</v>
      </c>
      <c r="GI27" s="1268"/>
      <c r="GJ27" s="249"/>
      <c r="GK27" s="249"/>
      <c r="GL27" s="230"/>
      <c r="GM27" s="268"/>
    </row>
    <row r="28" spans="2:195" ht="5.25" customHeight="1">
      <c r="B28" s="238"/>
      <c r="C28" s="22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21"/>
      <c r="AF28" s="219"/>
      <c r="AG28" s="219"/>
      <c r="AH28" s="230"/>
      <c r="AI28" s="238"/>
      <c r="AJ28" s="219"/>
      <c r="AK28" s="219"/>
      <c r="AL28" s="240"/>
      <c r="AM28" s="22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21"/>
      <c r="BP28" s="219"/>
      <c r="BQ28" s="219"/>
      <c r="BR28" s="230"/>
      <c r="BS28" s="243"/>
      <c r="BV28" s="238"/>
      <c r="BW28" s="22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21"/>
      <c r="CZ28" s="219"/>
      <c r="DA28" s="219"/>
      <c r="DB28" s="230"/>
      <c r="DC28" s="238"/>
      <c r="DF28" s="243"/>
      <c r="DG28" s="229"/>
      <c r="DH28" s="219"/>
      <c r="DI28" s="219"/>
      <c r="DJ28" s="219"/>
      <c r="DK28" s="219"/>
      <c r="DL28" s="219"/>
      <c r="DM28" s="219"/>
      <c r="DN28" s="219"/>
      <c r="DO28" s="219"/>
      <c r="DP28" s="219"/>
      <c r="DQ28" s="219"/>
      <c r="DR28" s="219"/>
      <c r="DS28" s="219"/>
      <c r="DT28" s="219"/>
      <c r="DU28" s="219"/>
      <c r="DV28" s="219"/>
      <c r="DW28" s="219"/>
      <c r="DX28" s="219"/>
      <c r="DY28" s="219"/>
      <c r="DZ28" s="219"/>
      <c r="EA28" s="219"/>
      <c r="EB28" s="219"/>
      <c r="EC28" s="219"/>
      <c r="ED28" s="219"/>
      <c r="EE28" s="219"/>
      <c r="EF28" s="219"/>
      <c r="EG28" s="219"/>
      <c r="EH28" s="219"/>
      <c r="EI28" s="221"/>
      <c r="EJ28" s="219"/>
      <c r="EK28" s="219"/>
      <c r="EL28" s="230"/>
      <c r="EM28" s="243"/>
      <c r="EP28" s="238"/>
      <c r="EQ28" s="229"/>
      <c r="ER28" s="219"/>
      <c r="ES28" s="219"/>
      <c r="ET28" s="219"/>
      <c r="EU28" s="219"/>
      <c r="EV28" s="219"/>
      <c r="EW28" s="219"/>
      <c r="EX28" s="219"/>
      <c r="EY28" s="219"/>
      <c r="EZ28" s="219"/>
      <c r="FA28" s="219"/>
      <c r="FB28" s="219"/>
      <c r="FC28" s="219"/>
      <c r="FD28" s="219"/>
      <c r="FE28" s="219"/>
      <c r="FF28" s="219"/>
      <c r="FG28" s="219"/>
      <c r="FH28" s="219"/>
      <c r="FI28" s="219"/>
      <c r="FJ28" s="219"/>
      <c r="FK28" s="219"/>
      <c r="FL28" s="219"/>
      <c r="FM28" s="219"/>
      <c r="FN28" s="219"/>
      <c r="FO28" s="219"/>
      <c r="FP28" s="219"/>
      <c r="FQ28" s="219"/>
      <c r="FR28" s="219"/>
      <c r="FS28" s="221"/>
      <c r="FT28" s="219"/>
      <c r="FU28" s="219"/>
      <c r="FV28" s="230"/>
      <c r="FW28" s="238"/>
      <c r="FZ28" s="253"/>
      <c r="GA28" s="251"/>
      <c r="GB28" s="247"/>
      <c r="GC28" s="247"/>
      <c r="GD28" s="247"/>
      <c r="GE28" s="247"/>
      <c r="GF28" s="247"/>
      <c r="GG28" s="247"/>
      <c r="GH28" s="276"/>
      <c r="GI28" s="249"/>
      <c r="GJ28" s="249"/>
      <c r="GK28" s="249"/>
      <c r="GL28" s="230"/>
      <c r="GM28" s="268"/>
    </row>
    <row r="29" spans="2:195" ht="12" customHeight="1">
      <c r="B29" s="238"/>
      <c r="C29" s="229"/>
      <c r="D29" s="219"/>
      <c r="E29" s="219"/>
      <c r="F29" s="219"/>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21"/>
      <c r="AF29" s="219"/>
      <c r="AG29" s="219"/>
      <c r="AH29" s="230"/>
      <c r="AI29" s="238"/>
      <c r="AJ29" s="219"/>
      <c r="AK29" s="219"/>
      <c r="AL29" s="240"/>
      <c r="AM29" s="229"/>
      <c r="AN29" s="219"/>
      <c r="AO29" s="219"/>
      <c r="AP29" s="219"/>
      <c r="AQ29" s="219"/>
      <c r="AR29" s="219"/>
      <c r="AS29" s="219"/>
      <c r="AT29" s="219"/>
      <c r="AU29" s="219"/>
      <c r="AV29" s="219"/>
      <c r="AW29" s="219"/>
      <c r="AX29" s="219"/>
      <c r="AY29" s="219"/>
      <c r="AZ29" s="219"/>
      <c r="BA29" s="219"/>
      <c r="BB29" s="219"/>
      <c r="BC29" s="219"/>
      <c r="BD29" s="219"/>
      <c r="BE29" s="219"/>
      <c r="BF29" s="219"/>
      <c r="BG29" s="219"/>
      <c r="BH29" s="219"/>
      <c r="BI29" s="219"/>
      <c r="BJ29" s="219"/>
      <c r="BK29" s="219"/>
      <c r="BL29" s="219"/>
      <c r="BM29" s="219"/>
      <c r="BN29" s="219"/>
      <c r="BO29" s="221"/>
      <c r="BP29" s="219"/>
      <c r="BQ29" s="219"/>
      <c r="BR29" s="230"/>
      <c r="BS29" s="243"/>
      <c r="BV29" s="238"/>
      <c r="BW29" s="229"/>
      <c r="BX29" s="219"/>
      <c r="BY29" s="219"/>
      <c r="BZ29" s="219"/>
      <c r="CA29" s="219"/>
      <c r="CB29" s="219"/>
      <c r="CC29" s="219"/>
      <c r="CD29" s="219"/>
      <c r="CE29" s="219"/>
      <c r="CF29" s="219"/>
      <c r="CG29" s="219"/>
      <c r="CH29" s="219"/>
      <c r="CI29" s="219"/>
      <c r="CJ29" s="219"/>
      <c r="CK29" s="219"/>
      <c r="CL29" s="219"/>
      <c r="CM29" s="219"/>
      <c r="CN29" s="219"/>
      <c r="CO29" s="219"/>
      <c r="CP29" s="219"/>
      <c r="CQ29" s="219"/>
      <c r="CR29" s="219"/>
      <c r="CS29" s="219"/>
      <c r="CT29" s="219"/>
      <c r="CU29" s="219"/>
      <c r="CV29" s="219"/>
      <c r="CW29" s="219"/>
      <c r="CX29" s="219"/>
      <c r="CY29" s="221"/>
      <c r="CZ29" s="219"/>
      <c r="DA29" s="219"/>
      <c r="DB29" s="230"/>
      <c r="DC29" s="238"/>
      <c r="DF29" s="243"/>
      <c r="DG29" s="229"/>
      <c r="DH29" s="219"/>
      <c r="DI29" s="219"/>
      <c r="DJ29" s="219"/>
      <c r="DK29" s="219"/>
      <c r="DL29" s="219"/>
      <c r="DM29" s="219"/>
      <c r="DN29" s="219"/>
      <c r="DO29" s="219"/>
      <c r="DP29" s="219"/>
      <c r="DQ29" s="219"/>
      <c r="DR29" s="219"/>
      <c r="DS29" s="219"/>
      <c r="DT29" s="219"/>
      <c r="DU29" s="219"/>
      <c r="DV29" s="219"/>
      <c r="DW29" s="219"/>
      <c r="DX29" s="219"/>
      <c r="DY29" s="219"/>
      <c r="DZ29" s="219"/>
      <c r="EA29" s="219"/>
      <c r="EB29" s="219"/>
      <c r="EC29" s="219"/>
      <c r="ED29" s="219"/>
      <c r="EE29" s="219"/>
      <c r="EF29" s="219"/>
      <c r="EG29" s="219"/>
      <c r="EH29" s="219"/>
      <c r="EI29" s="221"/>
      <c r="EJ29" s="219"/>
      <c r="EK29" s="219"/>
      <c r="EL29" s="230"/>
      <c r="EM29" s="243"/>
      <c r="EP29" s="238"/>
      <c r="EQ29" s="229"/>
      <c r="ER29" s="219"/>
      <c r="ES29" s="219"/>
      <c r="ET29" s="219"/>
      <c r="EU29" s="219"/>
      <c r="EV29" s="219"/>
      <c r="EW29" s="219"/>
      <c r="EX29" s="219"/>
      <c r="EY29" s="219"/>
      <c r="EZ29" s="219"/>
      <c r="FA29" s="219"/>
      <c r="FB29" s="219"/>
      <c r="FC29" s="219"/>
      <c r="FD29" s="219"/>
      <c r="FE29" s="219"/>
      <c r="FF29" s="219"/>
      <c r="FG29" s="219"/>
      <c r="FH29" s="219"/>
      <c r="FI29" s="219"/>
      <c r="FJ29" s="219"/>
      <c r="FK29" s="219"/>
      <c r="FL29" s="219"/>
      <c r="FM29" s="219"/>
      <c r="FN29" s="219"/>
      <c r="FO29" s="219"/>
      <c r="FP29" s="219"/>
      <c r="FQ29" s="219"/>
      <c r="FR29" s="219"/>
      <c r="FS29" s="221"/>
      <c r="FT29" s="219"/>
      <c r="FU29" s="219"/>
      <c r="FV29" s="230"/>
      <c r="FW29" s="238"/>
      <c r="FZ29" s="253"/>
      <c r="GA29" s="251"/>
      <c r="GB29" s="247" t="s">
        <v>99</v>
      </c>
      <c r="GC29" s="247"/>
      <c r="GD29" s="247"/>
      <c r="GE29" s="247"/>
      <c r="GF29" s="247"/>
      <c r="GG29" s="247"/>
      <c r="GH29" s="1267">
        <f>P120+AZ120+CJ120+DT120+FD120</f>
        <v>0</v>
      </c>
      <c r="GI29" s="1268"/>
      <c r="GJ29" s="249"/>
      <c r="GK29" s="249"/>
      <c r="GL29" s="230"/>
      <c r="GM29" s="268"/>
    </row>
    <row r="30" spans="2:195" ht="5.25" customHeight="1">
      <c r="B30" s="238"/>
      <c r="C30" s="22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219"/>
      <c r="AE30" s="221"/>
      <c r="AF30" s="219"/>
      <c r="AG30" s="219"/>
      <c r="AH30" s="230"/>
      <c r="AI30" s="238"/>
      <c r="AJ30" s="219"/>
      <c r="AK30" s="219"/>
      <c r="AL30" s="240"/>
      <c r="AM30" s="22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21"/>
      <c r="BP30" s="219"/>
      <c r="BQ30" s="219"/>
      <c r="BR30" s="230"/>
      <c r="BS30" s="243"/>
      <c r="BV30" s="238"/>
      <c r="BW30" s="229"/>
      <c r="BX30" s="219"/>
      <c r="BY30" s="219"/>
      <c r="BZ30" s="219"/>
      <c r="CA30" s="219"/>
      <c r="CB30" s="219"/>
      <c r="CC30" s="219"/>
      <c r="CD30" s="219"/>
      <c r="CE30" s="219"/>
      <c r="CF30" s="219"/>
      <c r="CG30" s="219"/>
      <c r="CH30" s="219"/>
      <c r="CI30" s="219"/>
      <c r="CJ30" s="219"/>
      <c r="CK30" s="219"/>
      <c r="CL30" s="219"/>
      <c r="CM30" s="219"/>
      <c r="CN30" s="219"/>
      <c r="CO30" s="219"/>
      <c r="CP30" s="219"/>
      <c r="CQ30" s="219"/>
      <c r="CR30" s="219"/>
      <c r="CS30" s="219"/>
      <c r="CT30" s="219"/>
      <c r="CU30" s="219"/>
      <c r="CV30" s="219"/>
      <c r="CW30" s="219"/>
      <c r="CX30" s="219"/>
      <c r="CY30" s="221"/>
      <c r="CZ30" s="219"/>
      <c r="DA30" s="219"/>
      <c r="DB30" s="230"/>
      <c r="DC30" s="238"/>
      <c r="DF30" s="243"/>
      <c r="DG30" s="229"/>
      <c r="DH30" s="219"/>
      <c r="DI30" s="219"/>
      <c r="DJ30" s="219"/>
      <c r="DK30" s="219"/>
      <c r="DL30" s="219"/>
      <c r="DM30" s="219"/>
      <c r="DN30" s="219"/>
      <c r="DO30" s="219"/>
      <c r="DP30" s="219"/>
      <c r="DQ30" s="219"/>
      <c r="DR30" s="219"/>
      <c r="DS30" s="219"/>
      <c r="DT30" s="219"/>
      <c r="DU30" s="219"/>
      <c r="DV30" s="219"/>
      <c r="DW30" s="219"/>
      <c r="DX30" s="219"/>
      <c r="DY30" s="219"/>
      <c r="DZ30" s="219"/>
      <c r="EA30" s="219"/>
      <c r="EB30" s="219"/>
      <c r="EC30" s="219"/>
      <c r="ED30" s="219"/>
      <c r="EE30" s="219"/>
      <c r="EF30" s="219"/>
      <c r="EG30" s="219"/>
      <c r="EH30" s="219"/>
      <c r="EI30" s="221"/>
      <c r="EJ30" s="219"/>
      <c r="EK30" s="219"/>
      <c r="EL30" s="230"/>
      <c r="EM30" s="243"/>
      <c r="EP30" s="238"/>
      <c r="EQ30" s="229"/>
      <c r="ER30" s="219"/>
      <c r="ES30" s="219"/>
      <c r="ET30" s="219"/>
      <c r="EU30" s="219"/>
      <c r="EV30" s="219"/>
      <c r="EW30" s="219"/>
      <c r="EX30" s="219"/>
      <c r="EY30" s="219"/>
      <c r="EZ30" s="219"/>
      <c r="FA30" s="219"/>
      <c r="FB30" s="219"/>
      <c r="FC30" s="219"/>
      <c r="FD30" s="219"/>
      <c r="FE30" s="219"/>
      <c r="FF30" s="219"/>
      <c r="FG30" s="219"/>
      <c r="FH30" s="219"/>
      <c r="FI30" s="219"/>
      <c r="FJ30" s="219"/>
      <c r="FK30" s="219"/>
      <c r="FL30" s="219"/>
      <c r="FM30" s="219"/>
      <c r="FN30" s="219"/>
      <c r="FO30" s="219"/>
      <c r="FP30" s="219"/>
      <c r="FQ30" s="219"/>
      <c r="FR30" s="219"/>
      <c r="FS30" s="221"/>
      <c r="FT30" s="219"/>
      <c r="FU30" s="219"/>
      <c r="FV30" s="230"/>
      <c r="FW30" s="238"/>
      <c r="FZ30" s="253"/>
      <c r="GA30" s="251"/>
      <c r="GB30" s="247"/>
      <c r="GC30" s="247"/>
      <c r="GD30" s="247"/>
      <c r="GE30" s="247"/>
      <c r="GF30" s="247"/>
      <c r="GG30" s="247"/>
      <c r="GH30" s="247"/>
      <c r="GI30" s="249"/>
      <c r="GJ30" s="249"/>
      <c r="GK30" s="249"/>
      <c r="GL30" s="230"/>
      <c r="GM30" s="268"/>
    </row>
    <row r="31" spans="2:195" ht="12" customHeight="1">
      <c r="B31" s="238"/>
      <c r="C31" s="229"/>
      <c r="D31" s="219"/>
      <c r="E31" s="219"/>
      <c r="F31" s="224" t="s">
        <v>649</v>
      </c>
      <c r="G31" s="219"/>
      <c r="H31" s="219"/>
      <c r="I31" s="219"/>
      <c r="J31" s="219"/>
      <c r="K31" s="219"/>
      <c r="L31" s="219"/>
      <c r="M31" s="219"/>
      <c r="N31" s="219"/>
      <c r="O31" s="219"/>
      <c r="P31" s="219"/>
      <c r="Q31" s="219"/>
      <c r="R31" s="219"/>
      <c r="S31" s="219"/>
      <c r="T31" s="1265" t="s">
        <v>111</v>
      </c>
      <c r="U31" s="951"/>
      <c r="V31" s="219"/>
      <c r="W31" s="1265" t="s">
        <v>645</v>
      </c>
      <c r="X31" s="219"/>
      <c r="Y31" s="1265" t="s">
        <v>646</v>
      </c>
      <c r="Z31" s="219"/>
      <c r="AA31" s="1265" t="s">
        <v>647</v>
      </c>
      <c r="AB31" s="219"/>
      <c r="AC31" s="1265" t="s">
        <v>112</v>
      </c>
      <c r="AD31" s="219"/>
      <c r="AE31" s="1265" t="s">
        <v>113</v>
      </c>
      <c r="AF31" s="219"/>
      <c r="AG31" s="219"/>
      <c r="AH31" s="230"/>
      <c r="AI31" s="238"/>
      <c r="AJ31" s="219"/>
      <c r="AK31" s="219"/>
      <c r="AL31" s="240"/>
      <c r="AM31" s="229"/>
      <c r="AN31" s="219"/>
      <c r="AO31" s="219"/>
      <c r="AP31" s="224" t="s">
        <v>649</v>
      </c>
      <c r="AQ31" s="219"/>
      <c r="AR31" s="219"/>
      <c r="AS31" s="219"/>
      <c r="AT31" s="219"/>
      <c r="AU31" s="219"/>
      <c r="AV31" s="219"/>
      <c r="AW31" s="219"/>
      <c r="AX31" s="219"/>
      <c r="AY31" s="219"/>
      <c r="AZ31" s="219"/>
      <c r="BA31" s="219"/>
      <c r="BB31" s="219"/>
      <c r="BC31" s="219"/>
      <c r="BD31" s="1265" t="s">
        <v>111</v>
      </c>
      <c r="BE31" s="951"/>
      <c r="BF31" s="219"/>
      <c r="BG31" s="1265" t="s">
        <v>645</v>
      </c>
      <c r="BH31" s="219"/>
      <c r="BI31" s="1265" t="s">
        <v>646</v>
      </c>
      <c r="BJ31" s="219"/>
      <c r="BK31" s="1265" t="s">
        <v>647</v>
      </c>
      <c r="BL31" s="219"/>
      <c r="BM31" s="1265" t="s">
        <v>112</v>
      </c>
      <c r="BN31" s="219"/>
      <c r="BO31" s="1265" t="s">
        <v>113</v>
      </c>
      <c r="BP31" s="219"/>
      <c r="BQ31" s="219"/>
      <c r="BR31" s="230"/>
      <c r="BS31" s="243"/>
      <c r="BV31" s="238"/>
      <c r="BW31" s="229"/>
      <c r="BX31" s="219"/>
      <c r="BY31" s="219"/>
      <c r="BZ31" s="224" t="s">
        <v>649</v>
      </c>
      <c r="CA31" s="219"/>
      <c r="CB31" s="219"/>
      <c r="CC31" s="219"/>
      <c r="CD31" s="219"/>
      <c r="CE31" s="219"/>
      <c r="CF31" s="219"/>
      <c r="CG31" s="219"/>
      <c r="CH31" s="219"/>
      <c r="CI31" s="219"/>
      <c r="CJ31" s="219"/>
      <c r="CK31" s="219"/>
      <c r="CL31" s="219"/>
      <c r="CM31" s="219"/>
      <c r="CN31" s="1265" t="s">
        <v>111</v>
      </c>
      <c r="CO31" s="951"/>
      <c r="CP31" s="219"/>
      <c r="CQ31" s="1265" t="s">
        <v>645</v>
      </c>
      <c r="CR31" s="219"/>
      <c r="CS31" s="1265" t="s">
        <v>646</v>
      </c>
      <c r="CT31" s="219"/>
      <c r="CU31" s="1265" t="s">
        <v>647</v>
      </c>
      <c r="CV31" s="219"/>
      <c r="CW31" s="1265" t="s">
        <v>112</v>
      </c>
      <c r="CX31" s="219"/>
      <c r="CY31" s="1265" t="s">
        <v>113</v>
      </c>
      <c r="CZ31" s="219"/>
      <c r="DA31" s="219"/>
      <c r="DB31" s="230"/>
      <c r="DC31" s="238"/>
      <c r="DF31" s="243"/>
      <c r="DG31" s="229"/>
      <c r="DH31" s="219"/>
      <c r="DI31" s="219"/>
      <c r="DJ31" s="224" t="s">
        <v>649</v>
      </c>
      <c r="DK31" s="219"/>
      <c r="DL31" s="219"/>
      <c r="DM31" s="219"/>
      <c r="DN31" s="219"/>
      <c r="DO31" s="219"/>
      <c r="DP31" s="219"/>
      <c r="DQ31" s="219"/>
      <c r="DR31" s="219"/>
      <c r="DS31" s="219"/>
      <c r="DT31" s="219"/>
      <c r="DU31" s="219"/>
      <c r="DV31" s="219"/>
      <c r="DW31" s="219"/>
      <c r="DX31" s="1265" t="s">
        <v>111</v>
      </c>
      <c r="DY31" s="951"/>
      <c r="DZ31" s="219"/>
      <c r="EA31" s="1265" t="s">
        <v>645</v>
      </c>
      <c r="EB31" s="219"/>
      <c r="EC31" s="1265" t="s">
        <v>646</v>
      </c>
      <c r="ED31" s="219"/>
      <c r="EE31" s="1265" t="s">
        <v>647</v>
      </c>
      <c r="EF31" s="219"/>
      <c r="EG31" s="1265" t="s">
        <v>112</v>
      </c>
      <c r="EH31" s="219"/>
      <c r="EI31" s="1265" t="s">
        <v>113</v>
      </c>
      <c r="EJ31" s="219"/>
      <c r="EK31" s="219"/>
      <c r="EL31" s="230"/>
      <c r="EM31" s="243"/>
      <c r="EP31" s="238"/>
      <c r="EQ31" s="229"/>
      <c r="ER31" s="219"/>
      <c r="ES31" s="219"/>
      <c r="ET31" s="224" t="s">
        <v>649</v>
      </c>
      <c r="EU31" s="219"/>
      <c r="EV31" s="219"/>
      <c r="EW31" s="219"/>
      <c r="EX31" s="219"/>
      <c r="EY31" s="219"/>
      <c r="EZ31" s="219"/>
      <c r="FA31" s="219"/>
      <c r="FB31" s="219"/>
      <c r="FC31" s="219"/>
      <c r="FD31" s="219"/>
      <c r="FE31" s="219"/>
      <c r="FF31" s="219"/>
      <c r="FG31" s="219"/>
      <c r="FH31" s="1265" t="s">
        <v>111</v>
      </c>
      <c r="FI31" s="951"/>
      <c r="FJ31" s="219"/>
      <c r="FK31" s="1265" t="s">
        <v>645</v>
      </c>
      <c r="FL31" s="219"/>
      <c r="FM31" s="1265" t="s">
        <v>646</v>
      </c>
      <c r="FN31" s="219"/>
      <c r="FO31" s="1265" t="s">
        <v>647</v>
      </c>
      <c r="FP31" s="219"/>
      <c r="FQ31" s="1265" t="s">
        <v>112</v>
      </c>
      <c r="FR31" s="219"/>
      <c r="FS31" s="1265" t="s">
        <v>113</v>
      </c>
      <c r="FT31" s="219"/>
      <c r="FU31" s="219"/>
      <c r="FV31" s="230"/>
      <c r="FW31" s="238"/>
      <c r="FZ31" s="253"/>
      <c r="GA31" s="251"/>
      <c r="GB31" s="247" t="s">
        <v>100</v>
      </c>
      <c r="GC31" s="247"/>
      <c r="GD31" s="247"/>
      <c r="GE31" s="247"/>
      <c r="GF31" s="247"/>
      <c r="GG31" s="247"/>
      <c r="GH31" s="1267">
        <f>P122+AZ122+CJ122+DT122+FD122</f>
        <v>0</v>
      </c>
      <c r="GI31" s="1268"/>
      <c r="GJ31" s="249"/>
      <c r="GK31" s="249"/>
      <c r="GL31" s="232"/>
      <c r="GM31" s="268"/>
    </row>
    <row r="32" spans="2:195" ht="5.25" customHeight="1">
      <c r="B32" s="238"/>
      <c r="C32" s="229"/>
      <c r="D32" s="219"/>
      <c r="E32" s="219"/>
      <c r="F32" s="219"/>
      <c r="G32" s="219"/>
      <c r="H32" s="219"/>
      <c r="I32" s="219"/>
      <c r="J32" s="219"/>
      <c r="K32" s="219"/>
      <c r="L32" s="219"/>
      <c r="M32" s="219"/>
      <c r="N32" s="219"/>
      <c r="O32" s="219"/>
      <c r="P32" s="219"/>
      <c r="Q32" s="219"/>
      <c r="R32" s="219"/>
      <c r="S32" s="219"/>
      <c r="T32" s="951"/>
      <c r="U32" s="951"/>
      <c r="V32" s="219"/>
      <c r="W32" s="951"/>
      <c r="X32" s="219"/>
      <c r="Y32" s="951"/>
      <c r="Z32" s="219"/>
      <c r="AA32" s="951"/>
      <c r="AB32" s="219"/>
      <c r="AC32" s="951"/>
      <c r="AD32" s="219"/>
      <c r="AE32" s="951"/>
      <c r="AF32" s="219"/>
      <c r="AG32" s="219"/>
      <c r="AH32" s="230"/>
      <c r="AI32" s="238"/>
      <c r="AJ32" s="219"/>
      <c r="AK32" s="219"/>
      <c r="AL32" s="240"/>
      <c r="AM32" s="229"/>
      <c r="AN32" s="219"/>
      <c r="AO32" s="219"/>
      <c r="AP32" s="219"/>
      <c r="AQ32" s="219"/>
      <c r="AR32" s="219"/>
      <c r="AS32" s="219"/>
      <c r="AT32" s="219"/>
      <c r="AU32" s="219"/>
      <c r="AV32" s="219"/>
      <c r="AW32" s="219"/>
      <c r="AX32" s="219"/>
      <c r="AY32" s="219"/>
      <c r="AZ32" s="219"/>
      <c r="BA32" s="219"/>
      <c r="BB32" s="219"/>
      <c r="BC32" s="219"/>
      <c r="BD32" s="951"/>
      <c r="BE32" s="951"/>
      <c r="BF32" s="219"/>
      <c r="BG32" s="951"/>
      <c r="BH32" s="219"/>
      <c r="BI32" s="951"/>
      <c r="BJ32" s="219"/>
      <c r="BK32" s="951"/>
      <c r="BL32" s="219"/>
      <c r="BM32" s="951"/>
      <c r="BN32" s="219"/>
      <c r="BO32" s="951"/>
      <c r="BP32" s="219"/>
      <c r="BQ32" s="219"/>
      <c r="BR32" s="230"/>
      <c r="BS32" s="243"/>
      <c r="BV32" s="238"/>
      <c r="BW32" s="229"/>
      <c r="BX32" s="219"/>
      <c r="BY32" s="219"/>
      <c r="BZ32" s="219"/>
      <c r="CA32" s="219"/>
      <c r="CB32" s="219"/>
      <c r="CC32" s="219"/>
      <c r="CD32" s="219"/>
      <c r="CE32" s="219"/>
      <c r="CF32" s="219"/>
      <c r="CG32" s="219"/>
      <c r="CH32" s="219"/>
      <c r="CI32" s="219"/>
      <c r="CJ32" s="219"/>
      <c r="CK32" s="219"/>
      <c r="CL32" s="219"/>
      <c r="CM32" s="219"/>
      <c r="CN32" s="951"/>
      <c r="CO32" s="951"/>
      <c r="CP32" s="219"/>
      <c r="CQ32" s="951"/>
      <c r="CR32" s="219"/>
      <c r="CS32" s="951"/>
      <c r="CT32" s="219"/>
      <c r="CU32" s="951"/>
      <c r="CV32" s="219"/>
      <c r="CW32" s="951"/>
      <c r="CX32" s="219"/>
      <c r="CY32" s="951"/>
      <c r="CZ32" s="219"/>
      <c r="DA32" s="219"/>
      <c r="DB32" s="230"/>
      <c r="DC32" s="238"/>
      <c r="DF32" s="243"/>
      <c r="DG32" s="229"/>
      <c r="DH32" s="219"/>
      <c r="DI32" s="219"/>
      <c r="DJ32" s="219"/>
      <c r="DK32" s="219"/>
      <c r="DL32" s="219"/>
      <c r="DM32" s="219"/>
      <c r="DN32" s="219"/>
      <c r="DO32" s="219"/>
      <c r="DP32" s="219"/>
      <c r="DQ32" s="219"/>
      <c r="DR32" s="219"/>
      <c r="DS32" s="219"/>
      <c r="DT32" s="219"/>
      <c r="DU32" s="219"/>
      <c r="DV32" s="219"/>
      <c r="DW32" s="219"/>
      <c r="DX32" s="951"/>
      <c r="DY32" s="951"/>
      <c r="DZ32" s="219"/>
      <c r="EA32" s="951"/>
      <c r="EB32" s="219"/>
      <c r="EC32" s="951"/>
      <c r="ED32" s="219"/>
      <c r="EE32" s="951"/>
      <c r="EF32" s="219"/>
      <c r="EG32" s="951"/>
      <c r="EH32" s="219"/>
      <c r="EI32" s="951"/>
      <c r="EJ32" s="219"/>
      <c r="EK32" s="219"/>
      <c r="EL32" s="230"/>
      <c r="EM32" s="243"/>
      <c r="EP32" s="238"/>
      <c r="EQ32" s="229"/>
      <c r="ER32" s="219"/>
      <c r="ES32" s="219"/>
      <c r="ET32" s="219"/>
      <c r="EU32" s="219"/>
      <c r="EV32" s="219"/>
      <c r="EW32" s="219"/>
      <c r="EX32" s="219"/>
      <c r="EY32" s="219"/>
      <c r="EZ32" s="219"/>
      <c r="FA32" s="219"/>
      <c r="FB32" s="219"/>
      <c r="FC32" s="219"/>
      <c r="FD32" s="219"/>
      <c r="FE32" s="219"/>
      <c r="FF32" s="219"/>
      <c r="FG32" s="219"/>
      <c r="FH32" s="951"/>
      <c r="FI32" s="951"/>
      <c r="FJ32" s="219"/>
      <c r="FK32" s="951"/>
      <c r="FL32" s="219"/>
      <c r="FM32" s="951"/>
      <c r="FN32" s="219"/>
      <c r="FO32" s="951"/>
      <c r="FP32" s="219"/>
      <c r="FQ32" s="951"/>
      <c r="FR32" s="219"/>
      <c r="FS32" s="951"/>
      <c r="FT32" s="219"/>
      <c r="FU32" s="219"/>
      <c r="FV32" s="230"/>
      <c r="FW32" s="238"/>
      <c r="FZ32" s="253"/>
      <c r="GA32" s="251"/>
      <c r="GB32" s="247"/>
      <c r="GC32" s="247"/>
      <c r="GD32" s="247"/>
      <c r="GE32" s="247"/>
      <c r="GF32" s="247"/>
      <c r="GG32" s="247"/>
      <c r="GH32" s="276"/>
      <c r="GI32" s="250"/>
      <c r="GJ32" s="249"/>
      <c r="GK32" s="249"/>
      <c r="GL32" s="230"/>
      <c r="GM32" s="268"/>
    </row>
    <row r="33" spans="2:195" s="218" customFormat="1" ht="12" customHeight="1">
      <c r="B33" s="239"/>
      <c r="C33" s="231"/>
      <c r="D33" s="225"/>
      <c r="E33" s="225"/>
      <c r="F33" s="233" t="s">
        <v>650</v>
      </c>
      <c r="G33" s="225"/>
      <c r="H33" s="225"/>
      <c r="I33" s="225"/>
      <c r="J33" s="1262" t="s">
        <v>643</v>
      </c>
      <c r="K33" s="1262"/>
      <c r="L33" s="1262"/>
      <c r="M33" s="1262"/>
      <c r="N33" s="1262"/>
      <c r="O33" s="1262"/>
      <c r="P33" s="1262"/>
      <c r="Q33" s="1262"/>
      <c r="R33" s="225" t="s">
        <v>644</v>
      </c>
      <c r="S33" s="225"/>
      <c r="T33" s="951"/>
      <c r="U33" s="951"/>
      <c r="V33" s="225"/>
      <c r="W33" s="951"/>
      <c r="X33" s="225"/>
      <c r="Y33" s="951"/>
      <c r="Z33" s="225"/>
      <c r="AA33" s="951"/>
      <c r="AB33" s="225"/>
      <c r="AC33" s="951"/>
      <c r="AD33" s="225"/>
      <c r="AE33" s="951"/>
      <c r="AF33" s="225"/>
      <c r="AG33" s="225" t="s">
        <v>110</v>
      </c>
      <c r="AH33" s="232"/>
      <c r="AI33" s="239"/>
      <c r="AJ33" s="225"/>
      <c r="AK33" s="225"/>
      <c r="AL33" s="241"/>
      <c r="AM33" s="231"/>
      <c r="AN33" s="225"/>
      <c r="AO33" s="225"/>
      <c r="AP33" s="233" t="s">
        <v>650</v>
      </c>
      <c r="AQ33" s="225"/>
      <c r="AR33" s="225"/>
      <c r="AS33" s="225"/>
      <c r="AT33" s="1262" t="s">
        <v>643</v>
      </c>
      <c r="AU33" s="1262"/>
      <c r="AV33" s="1262"/>
      <c r="AW33" s="1262"/>
      <c r="AX33" s="1262"/>
      <c r="AY33" s="1262"/>
      <c r="AZ33" s="1262"/>
      <c r="BA33" s="1262"/>
      <c r="BB33" s="225" t="s">
        <v>644</v>
      </c>
      <c r="BC33" s="225"/>
      <c r="BD33" s="951"/>
      <c r="BE33" s="951"/>
      <c r="BF33" s="225"/>
      <c r="BG33" s="951"/>
      <c r="BH33" s="225"/>
      <c r="BI33" s="951"/>
      <c r="BJ33" s="225"/>
      <c r="BK33" s="951"/>
      <c r="BL33" s="225"/>
      <c r="BM33" s="951"/>
      <c r="BN33" s="225"/>
      <c r="BO33" s="951"/>
      <c r="BP33" s="225"/>
      <c r="BQ33" s="225" t="s">
        <v>110</v>
      </c>
      <c r="BR33" s="232"/>
      <c r="BS33" s="244"/>
      <c r="BV33" s="239"/>
      <c r="BW33" s="231"/>
      <c r="BX33" s="225"/>
      <c r="BY33" s="225"/>
      <c r="BZ33" s="233" t="s">
        <v>650</v>
      </c>
      <c r="CA33" s="225"/>
      <c r="CB33" s="225"/>
      <c r="CC33" s="225"/>
      <c r="CD33" s="1262" t="s">
        <v>643</v>
      </c>
      <c r="CE33" s="1262"/>
      <c r="CF33" s="1262"/>
      <c r="CG33" s="1262"/>
      <c r="CH33" s="1262"/>
      <c r="CI33" s="1262"/>
      <c r="CJ33" s="1262"/>
      <c r="CK33" s="1262"/>
      <c r="CL33" s="225" t="s">
        <v>644</v>
      </c>
      <c r="CM33" s="225"/>
      <c r="CN33" s="951"/>
      <c r="CO33" s="951"/>
      <c r="CP33" s="225"/>
      <c r="CQ33" s="951"/>
      <c r="CR33" s="225"/>
      <c r="CS33" s="951"/>
      <c r="CT33" s="225"/>
      <c r="CU33" s="951"/>
      <c r="CV33" s="225"/>
      <c r="CW33" s="951"/>
      <c r="CX33" s="225"/>
      <c r="CY33" s="951"/>
      <c r="CZ33" s="225"/>
      <c r="DA33" s="225" t="s">
        <v>110</v>
      </c>
      <c r="DB33" s="232"/>
      <c r="DC33" s="239"/>
      <c r="DF33" s="244"/>
      <c r="DG33" s="231"/>
      <c r="DH33" s="225"/>
      <c r="DI33" s="225"/>
      <c r="DJ33" s="233" t="s">
        <v>650</v>
      </c>
      <c r="DK33" s="225"/>
      <c r="DL33" s="225"/>
      <c r="DM33" s="225"/>
      <c r="DN33" s="1262" t="s">
        <v>643</v>
      </c>
      <c r="DO33" s="1262"/>
      <c r="DP33" s="1262"/>
      <c r="DQ33" s="1262"/>
      <c r="DR33" s="1262"/>
      <c r="DS33" s="1262"/>
      <c r="DT33" s="1262"/>
      <c r="DU33" s="1262"/>
      <c r="DV33" s="225" t="s">
        <v>644</v>
      </c>
      <c r="DW33" s="225"/>
      <c r="DX33" s="951"/>
      <c r="DY33" s="951"/>
      <c r="DZ33" s="225"/>
      <c r="EA33" s="951"/>
      <c r="EB33" s="225"/>
      <c r="EC33" s="951"/>
      <c r="ED33" s="225"/>
      <c r="EE33" s="951"/>
      <c r="EF33" s="225"/>
      <c r="EG33" s="951"/>
      <c r="EH33" s="225"/>
      <c r="EI33" s="951"/>
      <c r="EJ33" s="225"/>
      <c r="EK33" s="225" t="s">
        <v>110</v>
      </c>
      <c r="EL33" s="232"/>
      <c r="EM33" s="244"/>
      <c r="EP33" s="239"/>
      <c r="EQ33" s="231"/>
      <c r="ER33" s="225"/>
      <c r="ES33" s="225"/>
      <c r="ET33" s="233" t="s">
        <v>650</v>
      </c>
      <c r="EU33" s="225"/>
      <c r="EV33" s="225"/>
      <c r="EW33" s="225"/>
      <c r="EX33" s="1262" t="s">
        <v>643</v>
      </c>
      <c r="EY33" s="1262"/>
      <c r="EZ33" s="1262"/>
      <c r="FA33" s="1262"/>
      <c r="FB33" s="1262"/>
      <c r="FC33" s="1262"/>
      <c r="FD33" s="1262"/>
      <c r="FE33" s="1262"/>
      <c r="FF33" s="225" t="s">
        <v>644</v>
      </c>
      <c r="FG33" s="225"/>
      <c r="FH33" s="951"/>
      <c r="FI33" s="951"/>
      <c r="FJ33" s="225"/>
      <c r="FK33" s="951"/>
      <c r="FL33" s="225"/>
      <c r="FM33" s="951"/>
      <c r="FN33" s="225"/>
      <c r="FO33" s="951"/>
      <c r="FP33" s="225"/>
      <c r="FQ33" s="951"/>
      <c r="FR33" s="225"/>
      <c r="FS33" s="951"/>
      <c r="FT33" s="225"/>
      <c r="FU33" s="225" t="s">
        <v>110</v>
      </c>
      <c r="FV33" s="232"/>
      <c r="FW33" s="239"/>
      <c r="FZ33" s="254"/>
      <c r="GA33" s="251"/>
      <c r="GB33" s="247" t="s">
        <v>101</v>
      </c>
      <c r="GC33" s="247"/>
      <c r="GD33" s="247"/>
      <c r="GE33" s="247"/>
      <c r="GF33" s="247"/>
      <c r="GG33" s="247"/>
      <c r="GH33" s="1269">
        <f>F124+AP124+BZ124+DJ124+ET124</f>
        <v>0</v>
      </c>
      <c r="GI33" s="1270"/>
      <c r="GJ33" s="249"/>
      <c r="GK33" s="249"/>
      <c r="GL33" s="230"/>
      <c r="GM33" s="268"/>
    </row>
    <row r="34" spans="2:195" ht="5.25" customHeight="1">
      <c r="B34" s="238"/>
      <c r="C34" s="229"/>
      <c r="D34" s="219"/>
      <c r="E34" s="219"/>
      <c r="F34" s="219"/>
      <c r="G34" s="219"/>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30"/>
      <c r="AI34" s="238"/>
      <c r="AJ34" s="219"/>
      <c r="AK34" s="219"/>
      <c r="AL34" s="240"/>
      <c r="AM34" s="229"/>
      <c r="AN34" s="219"/>
      <c r="AO34" s="219"/>
      <c r="AP34" s="219"/>
      <c r="AQ34" s="219"/>
      <c r="AR34" s="219"/>
      <c r="AS34" s="219"/>
      <c r="AT34" s="219"/>
      <c r="AU34" s="219"/>
      <c r="AV34" s="219"/>
      <c r="AW34" s="219"/>
      <c r="AX34" s="219"/>
      <c r="AY34" s="219"/>
      <c r="AZ34" s="219"/>
      <c r="BA34" s="219"/>
      <c r="BB34" s="219"/>
      <c r="BC34" s="219"/>
      <c r="BD34" s="219"/>
      <c r="BE34" s="219"/>
      <c r="BF34" s="219"/>
      <c r="BG34" s="219"/>
      <c r="BH34" s="219"/>
      <c r="BI34" s="219"/>
      <c r="BJ34" s="219"/>
      <c r="BK34" s="219"/>
      <c r="BL34" s="219"/>
      <c r="BM34" s="219"/>
      <c r="BN34" s="219"/>
      <c r="BO34" s="219"/>
      <c r="BP34" s="219"/>
      <c r="BQ34" s="219"/>
      <c r="BR34" s="230"/>
      <c r="BS34" s="243"/>
      <c r="BV34" s="238"/>
      <c r="BW34" s="229"/>
      <c r="BX34" s="219"/>
      <c r="BY34" s="219"/>
      <c r="BZ34" s="219"/>
      <c r="CA34" s="219"/>
      <c r="CB34" s="219"/>
      <c r="CC34" s="219"/>
      <c r="CD34" s="219"/>
      <c r="CE34" s="219"/>
      <c r="CF34" s="219"/>
      <c r="CG34" s="219"/>
      <c r="CH34" s="219"/>
      <c r="CI34" s="219"/>
      <c r="CJ34" s="219"/>
      <c r="CK34" s="219"/>
      <c r="CL34" s="219"/>
      <c r="CM34" s="219"/>
      <c r="CN34" s="219"/>
      <c r="CO34" s="219"/>
      <c r="CP34" s="219"/>
      <c r="CQ34" s="219"/>
      <c r="CR34" s="219"/>
      <c r="CS34" s="219"/>
      <c r="CT34" s="219"/>
      <c r="CU34" s="219"/>
      <c r="CV34" s="219"/>
      <c r="CW34" s="219"/>
      <c r="CX34" s="219"/>
      <c r="CY34" s="219"/>
      <c r="CZ34" s="219"/>
      <c r="DA34" s="219"/>
      <c r="DB34" s="230"/>
      <c r="DC34" s="238"/>
      <c r="DF34" s="243"/>
      <c r="DG34" s="229"/>
      <c r="DH34" s="219"/>
      <c r="DI34" s="219"/>
      <c r="DJ34" s="219"/>
      <c r="DK34" s="219"/>
      <c r="DL34" s="219"/>
      <c r="DM34" s="219"/>
      <c r="DN34" s="219"/>
      <c r="DO34" s="219"/>
      <c r="DP34" s="219"/>
      <c r="DQ34" s="219"/>
      <c r="DR34" s="219"/>
      <c r="DS34" s="219"/>
      <c r="DT34" s="219"/>
      <c r="DU34" s="219"/>
      <c r="DV34" s="219"/>
      <c r="DW34" s="219"/>
      <c r="DX34" s="219"/>
      <c r="DY34" s="219"/>
      <c r="DZ34" s="219"/>
      <c r="EA34" s="219"/>
      <c r="EB34" s="219"/>
      <c r="EC34" s="219"/>
      <c r="ED34" s="219"/>
      <c r="EE34" s="219"/>
      <c r="EF34" s="219"/>
      <c r="EG34" s="219"/>
      <c r="EH34" s="219"/>
      <c r="EI34" s="219"/>
      <c r="EJ34" s="219"/>
      <c r="EK34" s="219"/>
      <c r="EL34" s="230"/>
      <c r="EM34" s="243"/>
      <c r="EP34" s="238"/>
      <c r="EQ34" s="229"/>
      <c r="ER34" s="219"/>
      <c r="ES34" s="219"/>
      <c r="ET34" s="219"/>
      <c r="EU34" s="219"/>
      <c r="EV34" s="219"/>
      <c r="EW34" s="219"/>
      <c r="EX34" s="219"/>
      <c r="EY34" s="219"/>
      <c r="EZ34" s="219"/>
      <c r="FA34" s="219"/>
      <c r="FB34" s="219"/>
      <c r="FC34" s="219"/>
      <c r="FD34" s="219"/>
      <c r="FE34" s="219"/>
      <c r="FF34" s="219"/>
      <c r="FG34" s="219"/>
      <c r="FH34" s="219"/>
      <c r="FI34" s="219"/>
      <c r="FJ34" s="219"/>
      <c r="FK34" s="219"/>
      <c r="FL34" s="219"/>
      <c r="FM34" s="219"/>
      <c r="FN34" s="219"/>
      <c r="FO34" s="219"/>
      <c r="FP34" s="219"/>
      <c r="FQ34" s="219"/>
      <c r="FR34" s="219"/>
      <c r="FS34" s="219"/>
      <c r="FT34" s="219"/>
      <c r="FU34" s="219"/>
      <c r="FV34" s="230"/>
      <c r="FW34" s="238"/>
      <c r="FZ34" s="253"/>
      <c r="GA34" s="251"/>
      <c r="GB34" s="247"/>
      <c r="GC34" s="247"/>
      <c r="GD34" s="247"/>
      <c r="GE34" s="247"/>
      <c r="GF34" s="247"/>
      <c r="GG34" s="247"/>
      <c r="GH34" s="247"/>
      <c r="GI34" s="249"/>
      <c r="GJ34" s="249"/>
      <c r="GK34" s="249"/>
      <c r="GL34" s="230"/>
      <c r="GM34" s="268"/>
    </row>
    <row r="35" spans="2:195" ht="12" customHeight="1">
      <c r="B35" s="238"/>
      <c r="C35" s="229"/>
      <c r="D35" s="219"/>
      <c r="E35" s="219"/>
      <c r="F35" s="350"/>
      <c r="G35" s="219"/>
      <c r="H35" s="219"/>
      <c r="I35" s="219"/>
      <c r="J35" s="1264" t="s">
        <v>651</v>
      </c>
      <c r="K35" s="1264"/>
      <c r="L35" s="1264"/>
      <c r="M35" s="1264"/>
      <c r="N35" s="1264"/>
      <c r="O35" s="1264"/>
      <c r="P35" s="1264"/>
      <c r="Q35" s="219"/>
      <c r="R35" s="350"/>
      <c r="S35" s="219"/>
      <c r="T35" s="1261"/>
      <c r="U35" s="968"/>
      <c r="V35" s="219"/>
      <c r="W35" s="350"/>
      <c r="X35" s="219"/>
      <c r="Y35" s="350"/>
      <c r="Z35" s="219"/>
      <c r="AA35" s="350"/>
      <c r="AB35" s="219"/>
      <c r="AC35" s="350"/>
      <c r="AD35" s="219">
        <v>139</v>
      </c>
      <c r="AE35" s="350"/>
      <c r="AF35" s="219"/>
      <c r="AG35" s="350">
        <f>AC35+AE35</f>
        <v>0</v>
      </c>
      <c r="AH35" s="230"/>
      <c r="AI35" s="238"/>
      <c r="AJ35" s="219"/>
      <c r="AK35" s="219"/>
      <c r="AL35" s="240"/>
      <c r="AM35" s="229"/>
      <c r="AN35" s="219"/>
      <c r="AO35" s="219"/>
      <c r="AP35" s="350"/>
      <c r="AQ35" s="219"/>
      <c r="AR35" s="219"/>
      <c r="AS35" s="219"/>
      <c r="AT35" s="1264" t="s">
        <v>651</v>
      </c>
      <c r="AU35" s="1264"/>
      <c r="AV35" s="1264"/>
      <c r="AW35" s="1264"/>
      <c r="AX35" s="1264"/>
      <c r="AY35" s="1264"/>
      <c r="AZ35" s="1264"/>
      <c r="BA35" s="219"/>
      <c r="BB35" s="350"/>
      <c r="BC35" s="219"/>
      <c r="BD35" s="1261"/>
      <c r="BE35" s="968"/>
      <c r="BF35" s="219"/>
      <c r="BG35" s="350"/>
      <c r="BH35" s="219"/>
      <c r="BI35" s="350"/>
      <c r="BJ35" s="219"/>
      <c r="BK35" s="350"/>
      <c r="BL35" s="219"/>
      <c r="BM35" s="350"/>
      <c r="BN35" s="219"/>
      <c r="BO35" s="350"/>
      <c r="BP35" s="219"/>
      <c r="BQ35" s="350">
        <f>BM35+BO35</f>
        <v>0</v>
      </c>
      <c r="BR35" s="230"/>
      <c r="BS35" s="243"/>
      <c r="BV35" s="238"/>
      <c r="BW35" s="229"/>
      <c r="BX35" s="219"/>
      <c r="BY35" s="219"/>
      <c r="BZ35" s="350"/>
      <c r="CA35" s="219"/>
      <c r="CB35" s="219"/>
      <c r="CC35" s="219"/>
      <c r="CD35" s="1264" t="s">
        <v>651</v>
      </c>
      <c r="CE35" s="1264"/>
      <c r="CF35" s="1264"/>
      <c r="CG35" s="1264"/>
      <c r="CH35" s="1264"/>
      <c r="CI35" s="1264"/>
      <c r="CJ35" s="1264"/>
      <c r="CK35" s="219"/>
      <c r="CL35" s="350"/>
      <c r="CM35" s="219"/>
      <c r="CN35" s="1261"/>
      <c r="CO35" s="968"/>
      <c r="CP35" s="219"/>
      <c r="CQ35" s="350"/>
      <c r="CR35" s="219"/>
      <c r="CS35" s="350"/>
      <c r="CT35" s="219"/>
      <c r="CU35" s="350"/>
      <c r="CV35" s="219"/>
      <c r="CW35" s="350"/>
      <c r="CX35" s="219"/>
      <c r="CY35" s="350"/>
      <c r="CZ35" s="219"/>
      <c r="DA35" s="350">
        <f>CW35+CY35</f>
        <v>0</v>
      </c>
      <c r="DB35" s="230"/>
      <c r="DC35" s="238"/>
      <c r="DF35" s="243"/>
      <c r="DG35" s="229"/>
      <c r="DH35" s="219"/>
      <c r="DI35" s="219"/>
      <c r="DJ35" s="350"/>
      <c r="DK35" s="219"/>
      <c r="DL35" s="219"/>
      <c r="DM35" s="219"/>
      <c r="DN35" s="1264" t="s">
        <v>651</v>
      </c>
      <c r="DO35" s="1264"/>
      <c r="DP35" s="1264"/>
      <c r="DQ35" s="1264"/>
      <c r="DR35" s="1264"/>
      <c r="DS35" s="1264"/>
      <c r="DT35" s="1264"/>
      <c r="DU35" s="219"/>
      <c r="DV35" s="350"/>
      <c r="DW35" s="219"/>
      <c r="DX35" s="1261"/>
      <c r="DY35" s="968"/>
      <c r="DZ35" s="219"/>
      <c r="EA35" s="350"/>
      <c r="EB35" s="219"/>
      <c r="EC35" s="350"/>
      <c r="ED35" s="219"/>
      <c r="EE35" s="350"/>
      <c r="EF35" s="219"/>
      <c r="EG35" s="350"/>
      <c r="EH35" s="219"/>
      <c r="EI35" s="350"/>
      <c r="EJ35" s="219"/>
      <c r="EK35" s="350">
        <f>EG35+EI35</f>
        <v>0</v>
      </c>
      <c r="EL35" s="230"/>
      <c r="EM35" s="243"/>
      <c r="EP35" s="238"/>
      <c r="EQ35" s="229"/>
      <c r="ER35" s="219"/>
      <c r="ES35" s="219"/>
      <c r="ET35" s="350"/>
      <c r="EU35" s="219"/>
      <c r="EV35" s="219"/>
      <c r="EW35" s="219"/>
      <c r="EX35" s="1264" t="s">
        <v>651</v>
      </c>
      <c r="EY35" s="1264"/>
      <c r="EZ35" s="1264"/>
      <c r="FA35" s="1264"/>
      <c r="FB35" s="1264"/>
      <c r="FC35" s="1264"/>
      <c r="FD35" s="1264"/>
      <c r="FE35" s="219"/>
      <c r="FF35" s="350"/>
      <c r="FG35" s="219"/>
      <c r="FH35" s="1261"/>
      <c r="FI35" s="968"/>
      <c r="FJ35" s="219"/>
      <c r="FK35" s="350"/>
      <c r="FL35" s="219"/>
      <c r="FM35" s="350"/>
      <c r="FN35" s="219"/>
      <c r="FO35" s="350"/>
      <c r="FP35" s="219"/>
      <c r="FQ35" s="350"/>
      <c r="FR35" s="219"/>
      <c r="FS35" s="350"/>
      <c r="FT35" s="219"/>
      <c r="FU35" s="350">
        <f>FQ35+FS35</f>
        <v>0</v>
      </c>
      <c r="FV35" s="230"/>
      <c r="FW35" s="238"/>
      <c r="FZ35" s="253"/>
      <c r="GA35" s="251"/>
      <c r="GB35" s="248" t="s">
        <v>102</v>
      </c>
      <c r="GC35" s="247"/>
      <c r="GD35" s="247"/>
      <c r="GE35" s="247"/>
      <c r="GF35" s="247"/>
      <c r="GG35" s="247"/>
      <c r="GH35" s="247"/>
      <c r="GI35" s="249"/>
      <c r="GJ35" s="1267">
        <f>AG99+BQ99+DA99+EK99+FU99</f>
        <v>0</v>
      </c>
      <c r="GK35" s="1268"/>
      <c r="GL35" s="230"/>
      <c r="GM35" s="268">
        <f>MTDC!X121+MTDC!X131+MTDC!X160+MTDC!X174</f>
        <v>0</v>
      </c>
    </row>
    <row r="36" spans="2:195" ht="5.25" customHeight="1">
      <c r="B36" s="238"/>
      <c r="C36" s="229"/>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30"/>
      <c r="AI36" s="238"/>
      <c r="AJ36" s="219"/>
      <c r="AK36" s="219"/>
      <c r="AL36" s="240"/>
      <c r="AM36" s="229"/>
      <c r="AN36" s="219"/>
      <c r="AO36" s="219"/>
      <c r="AP36" s="219"/>
      <c r="AQ36" s="219"/>
      <c r="AR36" s="219"/>
      <c r="AS36" s="219"/>
      <c r="AT36" s="219"/>
      <c r="AU36" s="219"/>
      <c r="AV36" s="219"/>
      <c r="AW36" s="219"/>
      <c r="AX36" s="219"/>
      <c r="AY36" s="219"/>
      <c r="AZ36" s="219"/>
      <c r="BA36" s="219"/>
      <c r="BB36" s="219"/>
      <c r="BC36" s="219"/>
      <c r="BD36" s="219"/>
      <c r="BE36" s="219"/>
      <c r="BF36" s="219"/>
      <c r="BG36" s="219"/>
      <c r="BH36" s="219"/>
      <c r="BI36" s="219"/>
      <c r="BJ36" s="219"/>
      <c r="BK36" s="219"/>
      <c r="BL36" s="219"/>
      <c r="BM36" s="219"/>
      <c r="BN36" s="219"/>
      <c r="BO36" s="219"/>
      <c r="BP36" s="219"/>
      <c r="BQ36" s="219"/>
      <c r="BR36" s="230"/>
      <c r="BS36" s="243"/>
      <c r="BV36" s="238"/>
      <c r="BW36" s="229"/>
      <c r="BX36" s="219"/>
      <c r="BY36" s="219"/>
      <c r="BZ36" s="219"/>
      <c r="CA36" s="219"/>
      <c r="CB36" s="219"/>
      <c r="CC36" s="219"/>
      <c r="CD36" s="219"/>
      <c r="CE36" s="219"/>
      <c r="CF36" s="219"/>
      <c r="CG36" s="219"/>
      <c r="CH36" s="219"/>
      <c r="CI36" s="219"/>
      <c r="CJ36" s="219"/>
      <c r="CK36" s="219"/>
      <c r="CL36" s="219"/>
      <c r="CM36" s="219"/>
      <c r="CN36" s="219"/>
      <c r="CO36" s="219"/>
      <c r="CP36" s="219"/>
      <c r="CQ36" s="219"/>
      <c r="CR36" s="219"/>
      <c r="CS36" s="219"/>
      <c r="CT36" s="219"/>
      <c r="CU36" s="219"/>
      <c r="CV36" s="219"/>
      <c r="CW36" s="219"/>
      <c r="CX36" s="219"/>
      <c r="CY36" s="219"/>
      <c r="CZ36" s="219"/>
      <c r="DA36" s="219"/>
      <c r="DB36" s="230"/>
      <c r="DC36" s="238"/>
      <c r="DF36" s="243"/>
      <c r="DG36" s="229"/>
      <c r="DH36" s="219"/>
      <c r="DI36" s="219"/>
      <c r="DJ36" s="219"/>
      <c r="DK36" s="219"/>
      <c r="DL36" s="219"/>
      <c r="DM36" s="219"/>
      <c r="DN36" s="219"/>
      <c r="DO36" s="219"/>
      <c r="DP36" s="219"/>
      <c r="DQ36" s="219"/>
      <c r="DR36" s="219"/>
      <c r="DS36" s="219"/>
      <c r="DT36" s="219"/>
      <c r="DU36" s="219"/>
      <c r="DV36" s="219"/>
      <c r="DW36" s="219"/>
      <c r="DX36" s="219"/>
      <c r="DY36" s="219"/>
      <c r="DZ36" s="219"/>
      <c r="EA36" s="219"/>
      <c r="EB36" s="219"/>
      <c r="EC36" s="219"/>
      <c r="ED36" s="219"/>
      <c r="EE36" s="219"/>
      <c r="EF36" s="219"/>
      <c r="EG36" s="219"/>
      <c r="EH36" s="219"/>
      <c r="EI36" s="219"/>
      <c r="EJ36" s="219"/>
      <c r="EK36" s="219"/>
      <c r="EL36" s="230"/>
      <c r="EM36" s="243"/>
      <c r="EP36" s="238"/>
      <c r="EQ36" s="229"/>
      <c r="ER36" s="219"/>
      <c r="ES36" s="219"/>
      <c r="ET36" s="219"/>
      <c r="EU36" s="219"/>
      <c r="EV36" s="219"/>
      <c r="EW36" s="219"/>
      <c r="EX36" s="219"/>
      <c r="EY36" s="219"/>
      <c r="EZ36" s="219"/>
      <c r="FA36" s="219"/>
      <c r="FB36" s="219"/>
      <c r="FC36" s="219"/>
      <c r="FD36" s="219"/>
      <c r="FE36" s="219"/>
      <c r="FF36" s="219"/>
      <c r="FG36" s="219"/>
      <c r="FH36" s="219"/>
      <c r="FI36" s="219"/>
      <c r="FJ36" s="219"/>
      <c r="FK36" s="219"/>
      <c r="FL36" s="219"/>
      <c r="FM36" s="219"/>
      <c r="FN36" s="219"/>
      <c r="FO36" s="219"/>
      <c r="FP36" s="219"/>
      <c r="FQ36" s="219"/>
      <c r="FR36" s="219"/>
      <c r="FS36" s="219"/>
      <c r="FT36" s="219"/>
      <c r="FU36" s="219"/>
      <c r="FV36" s="230"/>
      <c r="FW36" s="238"/>
      <c r="FZ36" s="253"/>
      <c r="GA36" s="251"/>
      <c r="GB36" s="247"/>
      <c r="GC36" s="247"/>
      <c r="GD36" s="247"/>
      <c r="GE36" s="247"/>
      <c r="GF36" s="247"/>
      <c r="GG36" s="247"/>
      <c r="GH36" s="247"/>
      <c r="GI36" s="249"/>
      <c r="GJ36" s="249"/>
      <c r="GK36" s="249"/>
      <c r="GL36" s="230"/>
      <c r="GM36" s="268"/>
    </row>
    <row r="37" spans="2:195" ht="12" customHeight="1">
      <c r="B37" s="238"/>
      <c r="C37" s="229"/>
      <c r="D37" s="219"/>
      <c r="E37" s="219"/>
      <c r="F37" s="350"/>
      <c r="G37" s="219"/>
      <c r="H37" s="219"/>
      <c r="I37" s="219"/>
      <c r="J37" s="1264" t="s">
        <v>652</v>
      </c>
      <c r="K37" s="1264"/>
      <c r="L37" s="1264"/>
      <c r="M37" s="1264"/>
      <c r="N37" s="1264"/>
      <c r="O37" s="1264"/>
      <c r="P37" s="1264"/>
      <c r="Q37" s="219"/>
      <c r="R37" s="350"/>
      <c r="S37" s="219"/>
      <c r="T37" s="1261"/>
      <c r="U37" s="968"/>
      <c r="V37" s="219"/>
      <c r="W37" s="350"/>
      <c r="X37" s="219"/>
      <c r="Y37" s="350"/>
      <c r="Z37" s="219"/>
      <c r="AA37" s="350"/>
      <c r="AB37" s="219"/>
      <c r="AC37" s="350"/>
      <c r="AD37" s="219"/>
      <c r="AE37" s="350"/>
      <c r="AF37" s="219"/>
      <c r="AG37" s="350">
        <f>AC37+AE37</f>
        <v>0</v>
      </c>
      <c r="AH37" s="230"/>
      <c r="AI37" s="238"/>
      <c r="AJ37" s="219"/>
      <c r="AK37" s="219"/>
      <c r="AL37" s="240"/>
      <c r="AM37" s="229"/>
      <c r="AN37" s="219"/>
      <c r="AO37" s="219"/>
      <c r="AP37" s="350"/>
      <c r="AQ37" s="219"/>
      <c r="AR37" s="219"/>
      <c r="AS37" s="219"/>
      <c r="AT37" s="1264" t="s">
        <v>652</v>
      </c>
      <c r="AU37" s="1264"/>
      <c r="AV37" s="1264"/>
      <c r="AW37" s="1264"/>
      <c r="AX37" s="1264"/>
      <c r="AY37" s="1264"/>
      <c r="AZ37" s="1264"/>
      <c r="BA37" s="219"/>
      <c r="BB37" s="350"/>
      <c r="BC37" s="219"/>
      <c r="BD37" s="1261"/>
      <c r="BE37" s="968"/>
      <c r="BF37" s="219"/>
      <c r="BG37" s="350"/>
      <c r="BH37" s="219"/>
      <c r="BI37" s="350"/>
      <c r="BJ37" s="219"/>
      <c r="BK37" s="350"/>
      <c r="BL37" s="219"/>
      <c r="BM37" s="350"/>
      <c r="BN37" s="219"/>
      <c r="BO37" s="350"/>
      <c r="BP37" s="219"/>
      <c r="BQ37" s="350">
        <f>BM37+BO37</f>
        <v>0</v>
      </c>
      <c r="BR37" s="230"/>
      <c r="BS37" s="243"/>
      <c r="BV37" s="238"/>
      <c r="BW37" s="229"/>
      <c r="BX37" s="219"/>
      <c r="BY37" s="219"/>
      <c r="BZ37" s="350"/>
      <c r="CA37" s="219"/>
      <c r="CB37" s="219"/>
      <c r="CC37" s="219"/>
      <c r="CD37" s="1264" t="s">
        <v>652</v>
      </c>
      <c r="CE37" s="1264"/>
      <c r="CF37" s="1264"/>
      <c r="CG37" s="1264"/>
      <c r="CH37" s="1264"/>
      <c r="CI37" s="1264"/>
      <c r="CJ37" s="1264"/>
      <c r="CK37" s="219"/>
      <c r="CL37" s="350"/>
      <c r="CM37" s="219"/>
      <c r="CN37" s="1261"/>
      <c r="CO37" s="968"/>
      <c r="CP37" s="219"/>
      <c r="CQ37" s="350"/>
      <c r="CR37" s="219"/>
      <c r="CS37" s="350"/>
      <c r="CT37" s="219"/>
      <c r="CU37" s="350"/>
      <c r="CV37" s="219"/>
      <c r="CW37" s="350"/>
      <c r="CX37" s="219"/>
      <c r="CY37" s="350"/>
      <c r="CZ37" s="219"/>
      <c r="DA37" s="350">
        <f>CW37+CY37</f>
        <v>0</v>
      </c>
      <c r="DB37" s="230"/>
      <c r="DC37" s="238"/>
      <c r="DF37" s="243"/>
      <c r="DG37" s="229"/>
      <c r="DH37" s="219"/>
      <c r="DI37" s="219"/>
      <c r="DJ37" s="350"/>
      <c r="DK37" s="219"/>
      <c r="DL37" s="219"/>
      <c r="DM37" s="219"/>
      <c r="DN37" s="1264" t="s">
        <v>652</v>
      </c>
      <c r="DO37" s="1264"/>
      <c r="DP37" s="1264"/>
      <c r="DQ37" s="1264"/>
      <c r="DR37" s="1264"/>
      <c r="DS37" s="1264"/>
      <c r="DT37" s="1264"/>
      <c r="DU37" s="219"/>
      <c r="DV37" s="350"/>
      <c r="DW37" s="219"/>
      <c r="DX37" s="1261"/>
      <c r="DY37" s="968"/>
      <c r="DZ37" s="219"/>
      <c r="EA37" s="350"/>
      <c r="EB37" s="219"/>
      <c r="EC37" s="350"/>
      <c r="ED37" s="219"/>
      <c r="EE37" s="350"/>
      <c r="EF37" s="219"/>
      <c r="EG37" s="350"/>
      <c r="EH37" s="219"/>
      <c r="EI37" s="350"/>
      <c r="EJ37" s="219"/>
      <c r="EK37" s="350">
        <f>EG37+EI37</f>
        <v>0</v>
      </c>
      <c r="EL37" s="230"/>
      <c r="EM37" s="243"/>
      <c r="EP37" s="238"/>
      <c r="EQ37" s="229"/>
      <c r="ER37" s="219"/>
      <c r="ES37" s="219"/>
      <c r="ET37" s="350"/>
      <c r="EU37" s="219"/>
      <c r="EV37" s="219"/>
      <c r="EW37" s="219"/>
      <c r="EX37" s="1264" t="s">
        <v>652</v>
      </c>
      <c r="EY37" s="1264"/>
      <c r="EZ37" s="1264"/>
      <c r="FA37" s="1264"/>
      <c r="FB37" s="1264"/>
      <c r="FC37" s="1264"/>
      <c r="FD37" s="1264"/>
      <c r="FE37" s="219"/>
      <c r="FF37" s="350"/>
      <c r="FG37" s="219"/>
      <c r="FH37" s="1261"/>
      <c r="FI37" s="968"/>
      <c r="FJ37" s="219"/>
      <c r="FK37" s="350"/>
      <c r="FL37" s="219"/>
      <c r="FM37" s="350"/>
      <c r="FN37" s="219"/>
      <c r="FO37" s="350"/>
      <c r="FP37" s="219"/>
      <c r="FQ37" s="350"/>
      <c r="FR37" s="219"/>
      <c r="FS37" s="350"/>
      <c r="FT37" s="219"/>
      <c r="FU37" s="350">
        <f>FQ37+FS37</f>
        <v>0</v>
      </c>
      <c r="FV37" s="230"/>
      <c r="FW37" s="238"/>
      <c r="FZ37" s="253"/>
      <c r="GA37" s="252"/>
      <c r="GB37" s="247" t="s">
        <v>103</v>
      </c>
      <c r="GC37" s="247"/>
      <c r="GD37" s="247"/>
      <c r="GE37" s="247"/>
      <c r="GF37" s="247"/>
      <c r="GG37" s="247"/>
      <c r="GH37" s="1267">
        <f>AG79+BQ79+DA79+EK79+FU79</f>
        <v>0</v>
      </c>
      <c r="GI37" s="1268"/>
      <c r="GJ37" s="249"/>
      <c r="GK37" s="249"/>
      <c r="GL37" s="230"/>
      <c r="GM37" s="268">
        <f>MTDC!X131</f>
        <v>0</v>
      </c>
    </row>
    <row r="38" spans="2:195" ht="5.25" customHeight="1">
      <c r="B38" s="238"/>
      <c r="C38" s="22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30"/>
      <c r="AI38" s="238"/>
      <c r="AJ38" s="219"/>
      <c r="AK38" s="219"/>
      <c r="AL38" s="240"/>
      <c r="AM38" s="22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30"/>
      <c r="BS38" s="243"/>
      <c r="BV38" s="238"/>
      <c r="BW38" s="229"/>
      <c r="BX38" s="219"/>
      <c r="BY38" s="219"/>
      <c r="BZ38" s="219"/>
      <c r="CA38" s="219"/>
      <c r="CB38" s="219"/>
      <c r="CC38" s="219"/>
      <c r="CD38" s="219"/>
      <c r="CE38" s="219"/>
      <c r="CF38" s="219"/>
      <c r="CG38" s="219"/>
      <c r="CH38" s="219"/>
      <c r="CI38" s="219"/>
      <c r="CJ38" s="219"/>
      <c r="CK38" s="219"/>
      <c r="CL38" s="219"/>
      <c r="CM38" s="219"/>
      <c r="CN38" s="219"/>
      <c r="CO38" s="219"/>
      <c r="CP38" s="219"/>
      <c r="CQ38" s="219"/>
      <c r="CR38" s="219"/>
      <c r="CS38" s="219"/>
      <c r="CT38" s="219"/>
      <c r="CU38" s="219"/>
      <c r="CV38" s="219"/>
      <c r="CW38" s="219"/>
      <c r="CX38" s="219"/>
      <c r="CY38" s="219"/>
      <c r="CZ38" s="219"/>
      <c r="DA38" s="219"/>
      <c r="DB38" s="230"/>
      <c r="DC38" s="238"/>
      <c r="DF38" s="243"/>
      <c r="DG38" s="229"/>
      <c r="DH38" s="219"/>
      <c r="DI38" s="219"/>
      <c r="DJ38" s="219"/>
      <c r="DK38" s="219"/>
      <c r="DL38" s="219"/>
      <c r="DM38" s="219"/>
      <c r="DN38" s="219"/>
      <c r="DO38" s="219"/>
      <c r="DP38" s="219"/>
      <c r="DQ38" s="219"/>
      <c r="DR38" s="219"/>
      <c r="DS38" s="219"/>
      <c r="DT38" s="219"/>
      <c r="DU38" s="219"/>
      <c r="DV38" s="219"/>
      <c r="DW38" s="219"/>
      <c r="DX38" s="219"/>
      <c r="DY38" s="219"/>
      <c r="DZ38" s="219"/>
      <c r="EA38" s="219"/>
      <c r="EB38" s="219"/>
      <c r="EC38" s="219"/>
      <c r="ED38" s="219"/>
      <c r="EE38" s="219"/>
      <c r="EF38" s="219"/>
      <c r="EG38" s="219"/>
      <c r="EH38" s="219"/>
      <c r="EI38" s="219"/>
      <c r="EJ38" s="219"/>
      <c r="EK38" s="219"/>
      <c r="EL38" s="230"/>
      <c r="EM38" s="243"/>
      <c r="EP38" s="238"/>
      <c r="EQ38" s="229"/>
      <c r="ER38" s="219"/>
      <c r="ES38" s="219"/>
      <c r="ET38" s="219"/>
      <c r="EU38" s="219"/>
      <c r="EV38" s="219"/>
      <c r="EW38" s="219"/>
      <c r="EX38" s="219"/>
      <c r="EY38" s="219"/>
      <c r="EZ38" s="219"/>
      <c r="FA38" s="219"/>
      <c r="FB38" s="219"/>
      <c r="FC38" s="219"/>
      <c r="FD38" s="219"/>
      <c r="FE38" s="219"/>
      <c r="FF38" s="219"/>
      <c r="FG38" s="219"/>
      <c r="FH38" s="219"/>
      <c r="FI38" s="219"/>
      <c r="FJ38" s="219"/>
      <c r="FK38" s="219"/>
      <c r="FL38" s="219"/>
      <c r="FM38" s="219"/>
      <c r="FN38" s="219"/>
      <c r="FO38" s="219"/>
      <c r="FP38" s="219"/>
      <c r="FQ38" s="219"/>
      <c r="FR38" s="219"/>
      <c r="FS38" s="219"/>
      <c r="FT38" s="219"/>
      <c r="FU38" s="219"/>
      <c r="FV38" s="230"/>
      <c r="FW38" s="238"/>
      <c r="FZ38" s="253"/>
      <c r="GA38" s="252"/>
      <c r="GB38" s="247"/>
      <c r="GC38" s="247"/>
      <c r="GD38" s="247"/>
      <c r="GE38" s="247"/>
      <c r="GF38" s="247"/>
      <c r="GG38" s="247"/>
      <c r="GH38" s="247"/>
      <c r="GI38" s="249"/>
      <c r="GJ38" s="249"/>
      <c r="GK38" s="249"/>
      <c r="GL38" s="230"/>
      <c r="GM38" s="268"/>
    </row>
    <row r="39" spans="2:195" ht="12" customHeight="1">
      <c r="B39" s="238"/>
      <c r="C39" s="229"/>
      <c r="D39" s="219"/>
      <c r="E39" s="219"/>
      <c r="F39" s="350"/>
      <c r="G39" s="219"/>
      <c r="H39" s="219"/>
      <c r="I39" s="219"/>
      <c r="J39" s="1264" t="s">
        <v>653</v>
      </c>
      <c r="K39" s="1264"/>
      <c r="L39" s="1264"/>
      <c r="M39" s="1264"/>
      <c r="N39" s="1264"/>
      <c r="O39" s="1264"/>
      <c r="P39" s="1264"/>
      <c r="Q39" s="219"/>
      <c r="R39" s="350"/>
      <c r="S39" s="219"/>
      <c r="T39" s="1261"/>
      <c r="U39" s="968"/>
      <c r="V39" s="219"/>
      <c r="W39" s="350"/>
      <c r="X39" s="219"/>
      <c r="Y39" s="350"/>
      <c r="Z39" s="219"/>
      <c r="AA39" s="350"/>
      <c r="AB39" s="219"/>
      <c r="AC39" s="350"/>
      <c r="AD39" s="219"/>
      <c r="AE39" s="350"/>
      <c r="AF39" s="219"/>
      <c r="AG39" s="350">
        <f>AC39+AE39</f>
        <v>0</v>
      </c>
      <c r="AH39" s="230"/>
      <c r="AI39" s="238"/>
      <c r="AJ39" s="219"/>
      <c r="AK39" s="219"/>
      <c r="AL39" s="240"/>
      <c r="AM39" s="229"/>
      <c r="AN39" s="219"/>
      <c r="AO39" s="219"/>
      <c r="AP39" s="350"/>
      <c r="AQ39" s="219"/>
      <c r="AR39" s="219"/>
      <c r="AS39" s="219"/>
      <c r="AT39" s="1264" t="s">
        <v>653</v>
      </c>
      <c r="AU39" s="1264"/>
      <c r="AV39" s="1264"/>
      <c r="AW39" s="1264"/>
      <c r="AX39" s="1264"/>
      <c r="AY39" s="1264"/>
      <c r="AZ39" s="1264"/>
      <c r="BA39" s="219"/>
      <c r="BB39" s="350"/>
      <c r="BC39" s="219"/>
      <c r="BD39" s="1261"/>
      <c r="BE39" s="968"/>
      <c r="BF39" s="219"/>
      <c r="BG39" s="350"/>
      <c r="BH39" s="219"/>
      <c r="BI39" s="350"/>
      <c r="BJ39" s="219"/>
      <c r="BK39" s="350"/>
      <c r="BL39" s="219"/>
      <c r="BM39" s="350"/>
      <c r="BN39" s="219"/>
      <c r="BO39" s="350"/>
      <c r="BP39" s="219"/>
      <c r="BQ39" s="350">
        <f>BM39+BO39</f>
        <v>0</v>
      </c>
      <c r="BR39" s="230"/>
      <c r="BS39" s="243"/>
      <c r="BV39" s="238"/>
      <c r="BW39" s="229"/>
      <c r="BX39" s="219"/>
      <c r="BY39" s="219"/>
      <c r="BZ39" s="350"/>
      <c r="CA39" s="219"/>
      <c r="CB39" s="219"/>
      <c r="CC39" s="219"/>
      <c r="CD39" s="1264" t="s">
        <v>653</v>
      </c>
      <c r="CE39" s="1264"/>
      <c r="CF39" s="1264"/>
      <c r="CG39" s="1264"/>
      <c r="CH39" s="1264"/>
      <c r="CI39" s="1264"/>
      <c r="CJ39" s="1264"/>
      <c r="CK39" s="219"/>
      <c r="CL39" s="350"/>
      <c r="CM39" s="219"/>
      <c r="CN39" s="1261"/>
      <c r="CO39" s="968"/>
      <c r="CP39" s="219"/>
      <c r="CQ39" s="350"/>
      <c r="CR39" s="219"/>
      <c r="CS39" s="350"/>
      <c r="CT39" s="219"/>
      <c r="CU39" s="350"/>
      <c r="CV39" s="219"/>
      <c r="CW39" s="350"/>
      <c r="CX39" s="219"/>
      <c r="CY39" s="350"/>
      <c r="CZ39" s="219"/>
      <c r="DA39" s="350">
        <f>CW39+CY39</f>
        <v>0</v>
      </c>
      <c r="DB39" s="230"/>
      <c r="DC39" s="238"/>
      <c r="DF39" s="243"/>
      <c r="DG39" s="229"/>
      <c r="DH39" s="219"/>
      <c r="DI39" s="219"/>
      <c r="DJ39" s="350"/>
      <c r="DK39" s="219"/>
      <c r="DL39" s="219"/>
      <c r="DM39" s="219"/>
      <c r="DN39" s="1264" t="s">
        <v>653</v>
      </c>
      <c r="DO39" s="1264"/>
      <c r="DP39" s="1264"/>
      <c r="DQ39" s="1264"/>
      <c r="DR39" s="1264"/>
      <c r="DS39" s="1264"/>
      <c r="DT39" s="1264"/>
      <c r="DU39" s="219"/>
      <c r="DV39" s="350"/>
      <c r="DW39" s="219"/>
      <c r="DX39" s="1261"/>
      <c r="DY39" s="968"/>
      <c r="DZ39" s="219"/>
      <c r="EA39" s="350"/>
      <c r="EB39" s="219"/>
      <c r="EC39" s="350"/>
      <c r="ED39" s="219"/>
      <c r="EE39" s="350"/>
      <c r="EF39" s="219"/>
      <c r="EG39" s="350"/>
      <c r="EH39" s="219"/>
      <c r="EI39" s="350"/>
      <c r="EJ39" s="219"/>
      <c r="EK39" s="350">
        <f>EG39+EI39</f>
        <v>0</v>
      </c>
      <c r="EL39" s="230"/>
      <c r="EM39" s="243"/>
      <c r="EP39" s="238"/>
      <c r="EQ39" s="229"/>
      <c r="ER39" s="219"/>
      <c r="ES39" s="219"/>
      <c r="ET39" s="350"/>
      <c r="EU39" s="219"/>
      <c r="EV39" s="219"/>
      <c r="EW39" s="219"/>
      <c r="EX39" s="1264" t="s">
        <v>653</v>
      </c>
      <c r="EY39" s="1264"/>
      <c r="EZ39" s="1264"/>
      <c r="FA39" s="1264"/>
      <c r="FB39" s="1264"/>
      <c r="FC39" s="1264"/>
      <c r="FD39" s="1264"/>
      <c r="FE39" s="219"/>
      <c r="FF39" s="350"/>
      <c r="FG39" s="219"/>
      <c r="FH39" s="1261"/>
      <c r="FI39" s="968"/>
      <c r="FJ39" s="219"/>
      <c r="FK39" s="350"/>
      <c r="FL39" s="219"/>
      <c r="FM39" s="350"/>
      <c r="FN39" s="219"/>
      <c r="FO39" s="350"/>
      <c r="FP39" s="219"/>
      <c r="FQ39" s="350"/>
      <c r="FR39" s="219"/>
      <c r="FS39" s="350"/>
      <c r="FT39" s="219"/>
      <c r="FU39" s="350">
        <f>FQ39+FS39</f>
        <v>0</v>
      </c>
      <c r="FV39" s="230"/>
      <c r="FW39" s="238"/>
      <c r="FZ39" s="253"/>
      <c r="GA39" s="252"/>
      <c r="GB39" s="247" t="s">
        <v>104</v>
      </c>
      <c r="GC39" s="247"/>
      <c r="GD39" s="247"/>
      <c r="GE39" s="247"/>
      <c r="GF39" s="247"/>
      <c r="GG39" s="247"/>
      <c r="GH39" s="1267">
        <f>AG81+BQ81+DA81+EK81+FU81</f>
        <v>0</v>
      </c>
      <c r="GI39" s="1268"/>
      <c r="GJ39" s="249"/>
      <c r="GK39" s="249"/>
      <c r="GL39" s="230"/>
      <c r="GM39" s="268">
        <f>MTDC!X104</f>
        <v>0</v>
      </c>
    </row>
    <row r="40" spans="2:195" ht="5.25" customHeight="1">
      <c r="B40" s="238"/>
      <c r="C40" s="229"/>
      <c r="D40" s="219"/>
      <c r="E40" s="219"/>
      <c r="F40" s="219"/>
      <c r="G40" s="219"/>
      <c r="H40" s="219"/>
      <c r="I40" s="219"/>
      <c r="J40" s="219"/>
      <c r="K40" s="219"/>
      <c r="L40" s="219"/>
      <c r="M40" s="219"/>
      <c r="N40" s="219"/>
      <c r="O40" s="219"/>
      <c r="P40" s="219"/>
      <c r="Q40" s="219"/>
      <c r="R40" s="219"/>
      <c r="S40" s="219"/>
      <c r="T40" s="219"/>
      <c r="U40" s="219"/>
      <c r="V40" s="219"/>
      <c r="W40" s="219"/>
      <c r="X40" s="219"/>
      <c r="Y40" s="219"/>
      <c r="Z40" s="219"/>
      <c r="AA40" s="219"/>
      <c r="AB40" s="219"/>
      <c r="AC40" s="219"/>
      <c r="AD40" s="219"/>
      <c r="AE40" s="219"/>
      <c r="AF40" s="219"/>
      <c r="AG40" s="219"/>
      <c r="AH40" s="230"/>
      <c r="AI40" s="238"/>
      <c r="AJ40" s="219"/>
      <c r="AK40" s="219"/>
      <c r="AL40" s="240"/>
      <c r="AM40" s="22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30"/>
      <c r="BS40" s="243"/>
      <c r="BV40" s="238"/>
      <c r="BW40" s="22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30"/>
      <c r="DC40" s="238"/>
      <c r="DF40" s="243"/>
      <c r="DG40" s="22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30"/>
      <c r="EM40" s="243"/>
      <c r="EP40" s="238"/>
      <c r="EQ40" s="22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30"/>
      <c r="FW40" s="238"/>
      <c r="FZ40" s="253"/>
      <c r="GA40" s="251"/>
      <c r="GB40" s="247"/>
      <c r="GC40" s="247"/>
      <c r="GD40" s="247"/>
      <c r="GE40" s="247"/>
      <c r="GF40" s="247"/>
      <c r="GG40" s="247"/>
      <c r="GH40" s="247"/>
      <c r="GI40" s="249"/>
      <c r="GJ40" s="249"/>
      <c r="GK40" s="249"/>
      <c r="GL40" s="230"/>
      <c r="GM40" s="268"/>
    </row>
    <row r="41" spans="2:195" ht="12" customHeight="1">
      <c r="B41" s="238"/>
      <c r="C41" s="229"/>
      <c r="D41" s="219"/>
      <c r="E41" s="219"/>
      <c r="F41" s="350"/>
      <c r="G41" s="219"/>
      <c r="H41" s="219"/>
      <c r="I41" s="219"/>
      <c r="J41" s="1264" t="s">
        <v>654</v>
      </c>
      <c r="K41" s="1264"/>
      <c r="L41" s="1264"/>
      <c r="M41" s="1264"/>
      <c r="N41" s="1264"/>
      <c r="O41" s="1264"/>
      <c r="P41" s="1264"/>
      <c r="Q41" s="219"/>
      <c r="R41" s="350"/>
      <c r="S41" s="219"/>
      <c r="T41" s="1261"/>
      <c r="U41" s="968"/>
      <c r="V41" s="219"/>
      <c r="W41" s="350"/>
      <c r="X41" s="219"/>
      <c r="Y41" s="350"/>
      <c r="Z41" s="219"/>
      <c r="AA41" s="350"/>
      <c r="AB41" s="219"/>
      <c r="AC41" s="350"/>
      <c r="AD41" s="219"/>
      <c r="AE41" s="350"/>
      <c r="AF41" s="219"/>
      <c r="AG41" s="350">
        <f>AC41+AE41</f>
        <v>0</v>
      </c>
      <c r="AH41" s="230"/>
      <c r="AI41" s="238"/>
      <c r="AJ41" s="219"/>
      <c r="AK41" s="219"/>
      <c r="AL41" s="240"/>
      <c r="AM41" s="229"/>
      <c r="AN41" s="219"/>
      <c r="AO41" s="219"/>
      <c r="AP41" s="350"/>
      <c r="AQ41" s="219"/>
      <c r="AR41" s="219"/>
      <c r="AS41" s="219"/>
      <c r="AT41" s="1264" t="s">
        <v>654</v>
      </c>
      <c r="AU41" s="1264"/>
      <c r="AV41" s="1264"/>
      <c r="AW41" s="1264"/>
      <c r="AX41" s="1264"/>
      <c r="AY41" s="1264"/>
      <c r="AZ41" s="1264"/>
      <c r="BA41" s="219"/>
      <c r="BB41" s="350"/>
      <c r="BC41" s="219"/>
      <c r="BD41" s="1261"/>
      <c r="BE41" s="968"/>
      <c r="BF41" s="219"/>
      <c r="BG41" s="350"/>
      <c r="BH41" s="219"/>
      <c r="BI41" s="350"/>
      <c r="BJ41" s="219"/>
      <c r="BK41" s="350"/>
      <c r="BL41" s="219"/>
      <c r="BM41" s="350"/>
      <c r="BN41" s="219"/>
      <c r="BO41" s="350"/>
      <c r="BP41" s="219"/>
      <c r="BQ41" s="350">
        <f>BM41+BO41</f>
        <v>0</v>
      </c>
      <c r="BR41" s="230"/>
      <c r="BS41" s="243"/>
      <c r="BV41" s="238"/>
      <c r="BW41" s="229"/>
      <c r="BX41" s="219"/>
      <c r="BY41" s="219"/>
      <c r="BZ41" s="350"/>
      <c r="CA41" s="219"/>
      <c r="CB41" s="219"/>
      <c r="CC41" s="219"/>
      <c r="CD41" s="1264" t="s">
        <v>654</v>
      </c>
      <c r="CE41" s="1264"/>
      <c r="CF41" s="1264"/>
      <c r="CG41" s="1264"/>
      <c r="CH41" s="1264"/>
      <c r="CI41" s="1264"/>
      <c r="CJ41" s="1264"/>
      <c r="CK41" s="219"/>
      <c r="CL41" s="350"/>
      <c r="CM41" s="219"/>
      <c r="CN41" s="1261"/>
      <c r="CO41" s="968"/>
      <c r="CP41" s="219"/>
      <c r="CQ41" s="350"/>
      <c r="CR41" s="219"/>
      <c r="CS41" s="350"/>
      <c r="CT41" s="219"/>
      <c r="CU41" s="350"/>
      <c r="CV41" s="219"/>
      <c r="CW41" s="350"/>
      <c r="CX41" s="219"/>
      <c r="CY41" s="350"/>
      <c r="CZ41" s="219"/>
      <c r="DA41" s="350">
        <f>CW41+CY41</f>
        <v>0</v>
      </c>
      <c r="DB41" s="230"/>
      <c r="DC41" s="238"/>
      <c r="DF41" s="243"/>
      <c r="DG41" s="229"/>
      <c r="DH41" s="219"/>
      <c r="DI41" s="219"/>
      <c r="DJ41" s="350"/>
      <c r="DK41" s="219"/>
      <c r="DL41" s="219"/>
      <c r="DM41" s="219"/>
      <c r="DN41" s="1264" t="s">
        <v>654</v>
      </c>
      <c r="DO41" s="1264"/>
      <c r="DP41" s="1264"/>
      <c r="DQ41" s="1264"/>
      <c r="DR41" s="1264"/>
      <c r="DS41" s="1264"/>
      <c r="DT41" s="1264"/>
      <c r="DU41" s="219"/>
      <c r="DV41" s="350"/>
      <c r="DW41" s="219"/>
      <c r="DX41" s="1261"/>
      <c r="DY41" s="968"/>
      <c r="DZ41" s="219"/>
      <c r="EA41" s="350"/>
      <c r="EB41" s="219"/>
      <c r="EC41" s="350"/>
      <c r="ED41" s="219"/>
      <c r="EE41" s="350"/>
      <c r="EF41" s="219"/>
      <c r="EG41" s="350"/>
      <c r="EH41" s="219"/>
      <c r="EI41" s="350"/>
      <c r="EJ41" s="219"/>
      <c r="EK41" s="350">
        <f>EG41+EI41</f>
        <v>0</v>
      </c>
      <c r="EL41" s="230"/>
      <c r="EM41" s="243"/>
      <c r="EP41" s="238"/>
      <c r="EQ41" s="229"/>
      <c r="ER41" s="219"/>
      <c r="ES41" s="219"/>
      <c r="ET41" s="350"/>
      <c r="EU41" s="219"/>
      <c r="EV41" s="219"/>
      <c r="EW41" s="219"/>
      <c r="EX41" s="1264" t="s">
        <v>654</v>
      </c>
      <c r="EY41" s="1264"/>
      <c r="EZ41" s="1264"/>
      <c r="FA41" s="1264"/>
      <c r="FB41" s="1264"/>
      <c r="FC41" s="1264"/>
      <c r="FD41" s="1264"/>
      <c r="FE41" s="219"/>
      <c r="FF41" s="350"/>
      <c r="FG41" s="219"/>
      <c r="FH41" s="1261"/>
      <c r="FI41" s="968"/>
      <c r="FJ41" s="219"/>
      <c r="FK41" s="350"/>
      <c r="FL41" s="219"/>
      <c r="FM41" s="350"/>
      <c r="FN41" s="219"/>
      <c r="FO41" s="350"/>
      <c r="FP41" s="219"/>
      <c r="FQ41" s="350"/>
      <c r="FR41" s="219"/>
      <c r="FS41" s="350"/>
      <c r="FT41" s="219"/>
      <c r="FU41" s="350">
        <f>FQ41+FS41</f>
        <v>0</v>
      </c>
      <c r="FV41" s="230"/>
      <c r="FW41" s="238"/>
      <c r="FZ41" s="253"/>
      <c r="GA41" s="251"/>
      <c r="GB41" s="247" t="s">
        <v>240</v>
      </c>
      <c r="GC41" s="247"/>
      <c r="GD41" s="247"/>
      <c r="GE41" s="247"/>
      <c r="GF41" s="247"/>
      <c r="GG41" s="247"/>
      <c r="GH41" s="1267">
        <f>AG83+BQ83+DA83+EK83+FU83</f>
        <v>0</v>
      </c>
      <c r="GI41" s="1268"/>
      <c r="GJ41" s="249"/>
      <c r="GK41" s="249"/>
      <c r="GL41" s="230"/>
      <c r="GM41" s="268">
        <f>MTDC!X105</f>
        <v>0</v>
      </c>
    </row>
    <row r="42" spans="2:195" ht="5.25" customHeight="1">
      <c r="B42" s="238"/>
      <c r="C42" s="229"/>
      <c r="D42" s="219"/>
      <c r="E42" s="219"/>
      <c r="F42" s="219"/>
      <c r="G42" s="219"/>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30"/>
      <c r="AI42" s="238"/>
      <c r="AJ42" s="219"/>
      <c r="AK42" s="219"/>
      <c r="AL42" s="240"/>
      <c r="AM42" s="22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30"/>
      <c r="BS42" s="243"/>
      <c r="BV42" s="238"/>
      <c r="BW42" s="229"/>
      <c r="BX42" s="219"/>
      <c r="BY42" s="219"/>
      <c r="BZ42" s="219"/>
      <c r="CA42" s="219"/>
      <c r="CB42" s="219"/>
      <c r="CC42" s="219"/>
      <c r="CD42" s="219"/>
      <c r="CE42" s="219"/>
      <c r="CF42" s="219"/>
      <c r="CG42" s="219"/>
      <c r="CH42" s="219"/>
      <c r="CI42" s="219"/>
      <c r="CJ42" s="219"/>
      <c r="CK42" s="219"/>
      <c r="CL42" s="219"/>
      <c r="CM42" s="219"/>
      <c r="CN42" s="219"/>
      <c r="CO42" s="219"/>
      <c r="CP42" s="219"/>
      <c r="CQ42" s="219"/>
      <c r="CR42" s="219"/>
      <c r="CS42" s="219"/>
      <c r="CT42" s="219"/>
      <c r="CU42" s="219"/>
      <c r="CV42" s="219"/>
      <c r="CW42" s="219"/>
      <c r="CX42" s="219"/>
      <c r="CY42" s="219"/>
      <c r="CZ42" s="219"/>
      <c r="DA42" s="219"/>
      <c r="DB42" s="230"/>
      <c r="DC42" s="238"/>
      <c r="DF42" s="243"/>
      <c r="DG42" s="229"/>
      <c r="DH42" s="219"/>
      <c r="DI42" s="219"/>
      <c r="DJ42" s="219"/>
      <c r="DK42" s="219"/>
      <c r="DL42" s="219"/>
      <c r="DM42" s="219"/>
      <c r="DN42" s="219"/>
      <c r="DO42" s="219"/>
      <c r="DP42" s="219"/>
      <c r="DQ42" s="219"/>
      <c r="DR42" s="219"/>
      <c r="DS42" s="219"/>
      <c r="DT42" s="219"/>
      <c r="DU42" s="219"/>
      <c r="DV42" s="219"/>
      <c r="DW42" s="219"/>
      <c r="DX42" s="219"/>
      <c r="DY42" s="219"/>
      <c r="DZ42" s="219"/>
      <c r="EA42" s="219"/>
      <c r="EB42" s="219"/>
      <c r="EC42" s="219"/>
      <c r="ED42" s="219"/>
      <c r="EE42" s="219"/>
      <c r="EF42" s="219"/>
      <c r="EG42" s="219"/>
      <c r="EH42" s="219"/>
      <c r="EI42" s="219"/>
      <c r="EJ42" s="219"/>
      <c r="EK42" s="219"/>
      <c r="EL42" s="230"/>
      <c r="EM42" s="243"/>
      <c r="EP42" s="238"/>
      <c r="EQ42" s="229"/>
      <c r="ER42" s="219"/>
      <c r="ES42" s="219"/>
      <c r="ET42" s="219"/>
      <c r="EU42" s="219"/>
      <c r="EV42" s="219"/>
      <c r="EW42" s="219"/>
      <c r="EX42" s="219"/>
      <c r="EY42" s="219"/>
      <c r="EZ42" s="219"/>
      <c r="FA42" s="219"/>
      <c r="FB42" s="219"/>
      <c r="FC42" s="219"/>
      <c r="FD42" s="219"/>
      <c r="FE42" s="219"/>
      <c r="FF42" s="219"/>
      <c r="FG42" s="219"/>
      <c r="FH42" s="219"/>
      <c r="FI42" s="219"/>
      <c r="FJ42" s="219"/>
      <c r="FK42" s="219"/>
      <c r="FL42" s="219"/>
      <c r="FM42" s="219"/>
      <c r="FN42" s="219"/>
      <c r="FO42" s="219"/>
      <c r="FP42" s="219"/>
      <c r="FQ42" s="219"/>
      <c r="FR42" s="219"/>
      <c r="FS42" s="219"/>
      <c r="FT42" s="219"/>
      <c r="FU42" s="219"/>
      <c r="FV42" s="230"/>
      <c r="FW42" s="238"/>
      <c r="FZ42" s="253"/>
      <c r="GA42" s="251"/>
      <c r="GB42" s="247"/>
      <c r="GC42" s="247"/>
      <c r="GD42" s="247"/>
      <c r="GE42" s="247"/>
      <c r="GF42" s="247"/>
      <c r="GG42" s="247"/>
      <c r="GH42" s="247"/>
      <c r="GI42" s="249"/>
      <c r="GJ42" s="249"/>
      <c r="GK42" s="249"/>
      <c r="GL42" s="230"/>
      <c r="GM42" s="268"/>
    </row>
    <row r="43" spans="2:195" ht="12" customHeight="1">
      <c r="B43" s="238"/>
      <c r="C43" s="229"/>
      <c r="D43" s="219"/>
      <c r="E43" s="219"/>
      <c r="F43" s="350"/>
      <c r="G43" s="219"/>
      <c r="H43" s="219"/>
      <c r="I43" s="219"/>
      <c r="J43" s="1261"/>
      <c r="K43" s="1092"/>
      <c r="L43" s="1092"/>
      <c r="M43" s="1092"/>
      <c r="N43" s="1092"/>
      <c r="O43" s="1092"/>
      <c r="P43" s="968"/>
      <c r="Q43" s="219"/>
      <c r="R43" s="350"/>
      <c r="S43" s="219"/>
      <c r="T43" s="1261"/>
      <c r="U43" s="968"/>
      <c r="V43" s="219"/>
      <c r="W43" s="350"/>
      <c r="X43" s="219"/>
      <c r="Y43" s="350"/>
      <c r="Z43" s="219"/>
      <c r="AA43" s="350"/>
      <c r="AB43" s="219"/>
      <c r="AC43" s="350"/>
      <c r="AD43" s="219"/>
      <c r="AE43" s="350"/>
      <c r="AF43" s="219"/>
      <c r="AG43" s="350">
        <f>AC43+AE43</f>
        <v>0</v>
      </c>
      <c r="AH43" s="230"/>
      <c r="AI43" s="238"/>
      <c r="AJ43" s="219"/>
      <c r="AK43" s="219"/>
      <c r="AL43" s="240"/>
      <c r="AM43" s="229"/>
      <c r="AN43" s="219"/>
      <c r="AO43" s="219"/>
      <c r="AP43" s="350"/>
      <c r="AQ43" s="219"/>
      <c r="AR43" s="219"/>
      <c r="AS43" s="219"/>
      <c r="AT43" s="1261"/>
      <c r="AU43" s="1092"/>
      <c r="AV43" s="1092"/>
      <c r="AW43" s="1092"/>
      <c r="AX43" s="1092"/>
      <c r="AY43" s="1092"/>
      <c r="AZ43" s="968"/>
      <c r="BA43" s="219"/>
      <c r="BB43" s="350"/>
      <c r="BC43" s="219"/>
      <c r="BD43" s="1261"/>
      <c r="BE43" s="968"/>
      <c r="BF43" s="219"/>
      <c r="BG43" s="350"/>
      <c r="BH43" s="219"/>
      <c r="BI43" s="350"/>
      <c r="BJ43" s="219"/>
      <c r="BK43" s="350"/>
      <c r="BL43" s="219"/>
      <c r="BM43" s="350"/>
      <c r="BN43" s="219"/>
      <c r="BO43" s="350"/>
      <c r="BP43" s="219"/>
      <c r="BQ43" s="350">
        <f>BM43+BO43</f>
        <v>0</v>
      </c>
      <c r="BR43" s="230"/>
      <c r="BS43" s="243"/>
      <c r="BV43" s="238"/>
      <c r="BW43" s="229"/>
      <c r="BX43" s="219"/>
      <c r="BY43" s="219"/>
      <c r="BZ43" s="350"/>
      <c r="CA43" s="219"/>
      <c r="CB43" s="219"/>
      <c r="CC43" s="219"/>
      <c r="CD43" s="1261"/>
      <c r="CE43" s="1092"/>
      <c r="CF43" s="1092"/>
      <c r="CG43" s="1092"/>
      <c r="CH43" s="1092"/>
      <c r="CI43" s="1092"/>
      <c r="CJ43" s="968"/>
      <c r="CK43" s="219"/>
      <c r="CL43" s="350"/>
      <c r="CM43" s="219"/>
      <c r="CN43" s="1261"/>
      <c r="CO43" s="968"/>
      <c r="CP43" s="219"/>
      <c r="CQ43" s="350"/>
      <c r="CR43" s="219"/>
      <c r="CS43" s="350"/>
      <c r="CT43" s="219"/>
      <c r="CU43" s="350"/>
      <c r="CV43" s="219"/>
      <c r="CW43" s="350"/>
      <c r="CX43" s="219"/>
      <c r="CY43" s="350"/>
      <c r="CZ43" s="219"/>
      <c r="DA43" s="350">
        <f>CW43+CY43</f>
        <v>0</v>
      </c>
      <c r="DB43" s="230"/>
      <c r="DC43" s="238"/>
      <c r="DF43" s="243"/>
      <c r="DG43" s="229"/>
      <c r="DH43" s="219"/>
      <c r="DI43" s="219"/>
      <c r="DJ43" s="350"/>
      <c r="DK43" s="219"/>
      <c r="DL43" s="219"/>
      <c r="DM43" s="219"/>
      <c r="DN43" s="1261"/>
      <c r="DO43" s="1092"/>
      <c r="DP43" s="1092"/>
      <c r="DQ43" s="1092"/>
      <c r="DR43" s="1092"/>
      <c r="DS43" s="1092"/>
      <c r="DT43" s="968"/>
      <c r="DU43" s="219"/>
      <c r="DV43" s="350"/>
      <c r="DW43" s="219"/>
      <c r="DX43" s="1261"/>
      <c r="DY43" s="968"/>
      <c r="DZ43" s="219"/>
      <c r="EA43" s="350"/>
      <c r="EB43" s="219"/>
      <c r="EC43" s="350"/>
      <c r="ED43" s="219"/>
      <c r="EE43" s="350"/>
      <c r="EF43" s="219"/>
      <c r="EG43" s="350"/>
      <c r="EH43" s="219"/>
      <c r="EI43" s="350"/>
      <c r="EJ43" s="219"/>
      <c r="EK43" s="350">
        <f>EG43+EI43</f>
        <v>0</v>
      </c>
      <c r="EL43" s="230"/>
      <c r="EM43" s="243"/>
      <c r="EP43" s="238"/>
      <c r="EQ43" s="229"/>
      <c r="ER43" s="219"/>
      <c r="ES43" s="219"/>
      <c r="ET43" s="350"/>
      <c r="EU43" s="219"/>
      <c r="EV43" s="219"/>
      <c r="EW43" s="219"/>
      <c r="EX43" s="1261"/>
      <c r="EY43" s="1092"/>
      <c r="EZ43" s="1092"/>
      <c r="FA43" s="1092"/>
      <c r="FB43" s="1092"/>
      <c r="FC43" s="1092"/>
      <c r="FD43" s="968"/>
      <c r="FE43" s="219"/>
      <c r="FF43" s="350"/>
      <c r="FG43" s="219"/>
      <c r="FH43" s="1261"/>
      <c r="FI43" s="968"/>
      <c r="FJ43" s="219"/>
      <c r="FK43" s="350"/>
      <c r="FL43" s="219"/>
      <c r="FM43" s="350"/>
      <c r="FN43" s="219"/>
      <c r="FO43" s="350"/>
      <c r="FP43" s="219"/>
      <c r="FQ43" s="350"/>
      <c r="FR43" s="219"/>
      <c r="FS43" s="350"/>
      <c r="FT43" s="219"/>
      <c r="FU43" s="350">
        <f>FQ43+FS43</f>
        <v>0</v>
      </c>
      <c r="FV43" s="230"/>
      <c r="FW43" s="238"/>
      <c r="FZ43" s="253"/>
      <c r="GA43" s="251"/>
      <c r="GB43" s="247" t="s">
        <v>105</v>
      </c>
      <c r="GC43" s="247"/>
      <c r="GD43" s="247"/>
      <c r="GE43" s="247"/>
      <c r="GF43" s="247"/>
      <c r="GG43" s="247"/>
      <c r="GH43" s="1267">
        <f>AG85+BQ85+DA85+EK85+FU85</f>
        <v>0</v>
      </c>
      <c r="GI43" s="1268"/>
      <c r="GJ43" s="249"/>
      <c r="GK43" s="249"/>
      <c r="GL43" s="230"/>
      <c r="GM43" s="268"/>
    </row>
    <row r="44" spans="2:195" ht="5.25" customHeight="1">
      <c r="B44" s="238"/>
      <c r="C44" s="22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30"/>
      <c r="AI44" s="238"/>
      <c r="AJ44" s="219"/>
      <c r="AK44" s="219"/>
      <c r="AL44" s="240"/>
      <c r="AM44" s="22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30"/>
      <c r="BS44" s="243"/>
      <c r="BV44" s="238"/>
      <c r="BW44" s="22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30"/>
      <c r="DC44" s="238"/>
      <c r="DF44" s="243"/>
      <c r="DG44" s="229"/>
      <c r="DH44" s="219"/>
      <c r="DI44" s="219"/>
      <c r="DJ44" s="219"/>
      <c r="DK44" s="219"/>
      <c r="DL44" s="219"/>
      <c r="DM44" s="219"/>
      <c r="DN44" s="219"/>
      <c r="DO44" s="219"/>
      <c r="DP44" s="219"/>
      <c r="DQ44" s="219"/>
      <c r="DR44" s="219"/>
      <c r="DS44" s="219"/>
      <c r="DT44" s="219"/>
      <c r="DU44" s="219"/>
      <c r="DV44" s="219"/>
      <c r="DW44" s="219"/>
      <c r="DX44" s="219"/>
      <c r="DY44" s="219"/>
      <c r="DZ44" s="219"/>
      <c r="EA44" s="219"/>
      <c r="EB44" s="219"/>
      <c r="EC44" s="219"/>
      <c r="ED44" s="219"/>
      <c r="EE44" s="219"/>
      <c r="EF44" s="219"/>
      <c r="EG44" s="219"/>
      <c r="EH44" s="219"/>
      <c r="EI44" s="219"/>
      <c r="EJ44" s="219"/>
      <c r="EK44" s="219"/>
      <c r="EL44" s="230"/>
      <c r="EM44" s="243"/>
      <c r="EP44" s="238"/>
      <c r="EQ44" s="229"/>
      <c r="ER44" s="219"/>
      <c r="ES44" s="219"/>
      <c r="ET44" s="219"/>
      <c r="EU44" s="219"/>
      <c r="EV44" s="219"/>
      <c r="EW44" s="219"/>
      <c r="EX44" s="219"/>
      <c r="EY44" s="219"/>
      <c r="EZ44" s="219"/>
      <c r="FA44" s="219"/>
      <c r="FB44" s="219"/>
      <c r="FC44" s="219"/>
      <c r="FD44" s="219"/>
      <c r="FE44" s="219"/>
      <c r="FF44" s="219"/>
      <c r="FG44" s="219"/>
      <c r="FH44" s="219"/>
      <c r="FI44" s="219"/>
      <c r="FJ44" s="219"/>
      <c r="FK44" s="219"/>
      <c r="FL44" s="219"/>
      <c r="FM44" s="219"/>
      <c r="FN44" s="219"/>
      <c r="FO44" s="406"/>
      <c r="FP44" s="219"/>
      <c r="FQ44" s="219"/>
      <c r="FR44" s="219"/>
      <c r="FS44" s="219"/>
      <c r="FT44" s="219"/>
      <c r="FU44" s="219"/>
      <c r="FV44" s="230"/>
      <c r="FW44" s="238"/>
      <c r="FZ44" s="253"/>
      <c r="GA44" s="251"/>
      <c r="GB44" s="247"/>
      <c r="GC44" s="247"/>
      <c r="GD44" s="247"/>
      <c r="GE44" s="247"/>
      <c r="GF44" s="247"/>
      <c r="GG44" s="247"/>
      <c r="GH44" s="247"/>
      <c r="GI44" s="249"/>
      <c r="GJ44" s="249"/>
      <c r="GK44" s="249"/>
      <c r="GL44" s="230"/>
      <c r="GM44" s="268"/>
    </row>
    <row r="45" spans="2:195" ht="12" customHeight="1">
      <c r="B45" s="238"/>
      <c r="C45" s="229"/>
      <c r="D45" s="219"/>
      <c r="E45" s="219"/>
      <c r="F45" s="350"/>
      <c r="G45" s="219"/>
      <c r="H45" s="219"/>
      <c r="I45" s="219"/>
      <c r="J45" s="1261"/>
      <c r="K45" s="1092"/>
      <c r="L45" s="1092"/>
      <c r="M45" s="1092"/>
      <c r="N45" s="1092"/>
      <c r="O45" s="1092"/>
      <c r="P45" s="968"/>
      <c r="Q45" s="219"/>
      <c r="R45" s="350"/>
      <c r="S45" s="219"/>
      <c r="T45" s="1261"/>
      <c r="U45" s="968"/>
      <c r="V45" s="219"/>
      <c r="W45" s="350"/>
      <c r="X45" s="219"/>
      <c r="Y45" s="350"/>
      <c r="Z45" s="219"/>
      <c r="AA45" s="350"/>
      <c r="AB45" s="219"/>
      <c r="AC45" s="350"/>
      <c r="AD45" s="219"/>
      <c r="AE45" s="350"/>
      <c r="AF45" s="219"/>
      <c r="AG45" s="350">
        <f>AC45+AE45</f>
        <v>0</v>
      </c>
      <c r="AH45" s="230"/>
      <c r="AI45" s="238"/>
      <c r="AJ45" s="219"/>
      <c r="AK45" s="219"/>
      <c r="AL45" s="240"/>
      <c r="AM45" s="229"/>
      <c r="AN45" s="219"/>
      <c r="AO45" s="219"/>
      <c r="AP45" s="350"/>
      <c r="AQ45" s="219"/>
      <c r="AR45" s="219"/>
      <c r="AS45" s="219"/>
      <c r="AT45" s="1261"/>
      <c r="AU45" s="1092"/>
      <c r="AV45" s="1092"/>
      <c r="AW45" s="1092"/>
      <c r="AX45" s="1092"/>
      <c r="AY45" s="1092"/>
      <c r="AZ45" s="968"/>
      <c r="BA45" s="219"/>
      <c r="BB45" s="350"/>
      <c r="BC45" s="219"/>
      <c r="BD45" s="1261"/>
      <c r="BE45" s="968"/>
      <c r="BF45" s="219"/>
      <c r="BG45" s="350"/>
      <c r="BH45" s="219"/>
      <c r="BI45" s="350"/>
      <c r="BJ45" s="219"/>
      <c r="BK45" s="350"/>
      <c r="BL45" s="219"/>
      <c r="BM45" s="350"/>
      <c r="BN45" s="219"/>
      <c r="BO45" s="350"/>
      <c r="BP45" s="219"/>
      <c r="BQ45" s="350">
        <f>BM45+BO45</f>
        <v>0</v>
      </c>
      <c r="BR45" s="230"/>
      <c r="BS45" s="243"/>
      <c r="BV45" s="238"/>
      <c r="BW45" s="229"/>
      <c r="BX45" s="219"/>
      <c r="BY45" s="219"/>
      <c r="BZ45" s="350"/>
      <c r="CA45" s="219"/>
      <c r="CB45" s="219"/>
      <c r="CC45" s="219"/>
      <c r="CD45" s="1261"/>
      <c r="CE45" s="1092"/>
      <c r="CF45" s="1092"/>
      <c r="CG45" s="1092"/>
      <c r="CH45" s="1092"/>
      <c r="CI45" s="1092"/>
      <c r="CJ45" s="968"/>
      <c r="CK45" s="219"/>
      <c r="CL45" s="350"/>
      <c r="CM45" s="219"/>
      <c r="CN45" s="1261"/>
      <c r="CO45" s="968"/>
      <c r="CP45" s="219"/>
      <c r="CQ45" s="350"/>
      <c r="CR45" s="219"/>
      <c r="CS45" s="350"/>
      <c r="CT45" s="219"/>
      <c r="CU45" s="350"/>
      <c r="CV45" s="219"/>
      <c r="CW45" s="350"/>
      <c r="CX45" s="219"/>
      <c r="CY45" s="350"/>
      <c r="CZ45" s="219"/>
      <c r="DA45" s="350">
        <f>CW45+CY45</f>
        <v>0</v>
      </c>
      <c r="DB45" s="230"/>
      <c r="DC45" s="238"/>
      <c r="DF45" s="243"/>
      <c r="DG45" s="229"/>
      <c r="DH45" s="219"/>
      <c r="DI45" s="219"/>
      <c r="DJ45" s="350"/>
      <c r="DK45" s="219"/>
      <c r="DL45" s="219"/>
      <c r="DM45" s="219"/>
      <c r="DN45" s="1261"/>
      <c r="DO45" s="1092"/>
      <c r="DP45" s="1092"/>
      <c r="DQ45" s="1092"/>
      <c r="DR45" s="1092"/>
      <c r="DS45" s="1092"/>
      <c r="DT45" s="968"/>
      <c r="DU45" s="219"/>
      <c r="DV45" s="350"/>
      <c r="DW45" s="219"/>
      <c r="DX45" s="1261"/>
      <c r="DY45" s="968"/>
      <c r="DZ45" s="219"/>
      <c r="EA45" s="350"/>
      <c r="EB45" s="219"/>
      <c r="EC45" s="350"/>
      <c r="ED45" s="219"/>
      <c r="EE45" s="350"/>
      <c r="EF45" s="219"/>
      <c r="EG45" s="350"/>
      <c r="EH45" s="219"/>
      <c r="EI45" s="350"/>
      <c r="EJ45" s="219"/>
      <c r="EK45" s="350">
        <f>EG45+EI45</f>
        <v>0</v>
      </c>
      <c r="EL45" s="230"/>
      <c r="EM45" s="243"/>
      <c r="EP45" s="238"/>
      <c r="EQ45" s="229"/>
      <c r="ER45" s="219"/>
      <c r="ES45" s="219"/>
      <c r="ET45" s="350"/>
      <c r="EU45" s="219"/>
      <c r="EV45" s="219"/>
      <c r="EW45" s="219"/>
      <c r="EX45" s="1261"/>
      <c r="EY45" s="1092"/>
      <c r="EZ45" s="1092"/>
      <c r="FA45" s="1092"/>
      <c r="FB45" s="1092"/>
      <c r="FC45" s="1092"/>
      <c r="FD45" s="968"/>
      <c r="FE45" s="219"/>
      <c r="FF45" s="350"/>
      <c r="FG45" s="219"/>
      <c r="FH45" s="1261"/>
      <c r="FI45" s="968"/>
      <c r="FJ45" s="219"/>
      <c r="FK45" s="350"/>
      <c r="FL45" s="219"/>
      <c r="FM45" s="350"/>
      <c r="FN45" s="219"/>
      <c r="FO45" s="350"/>
      <c r="FP45" s="219"/>
      <c r="FQ45" s="350"/>
      <c r="FR45" s="219"/>
      <c r="FS45" s="350"/>
      <c r="FT45" s="219"/>
      <c r="FU45" s="350">
        <f>FQ45+FS45</f>
        <v>0</v>
      </c>
      <c r="FV45" s="230"/>
      <c r="FW45" s="238"/>
      <c r="FZ45" s="253"/>
      <c r="GA45" s="251"/>
      <c r="GB45" s="247" t="s">
        <v>241</v>
      </c>
      <c r="GC45" s="247"/>
      <c r="GD45" s="247"/>
      <c r="GE45" s="247"/>
      <c r="GF45" s="247"/>
      <c r="GG45" s="247"/>
      <c r="GH45" s="1267">
        <f>AG87+BQ87+DA87+EK87+FU87</f>
        <v>0</v>
      </c>
      <c r="GI45" s="1268"/>
      <c r="GJ45" s="249"/>
      <c r="GK45" s="249"/>
      <c r="GL45" s="230"/>
      <c r="GM45" s="268">
        <f>(MTDC!X160+MTDC!X121) - (MTDC!X104+MTDC!X105)</f>
        <v>0</v>
      </c>
    </row>
    <row r="46" spans="2:195" ht="5.25" customHeight="1">
      <c r="B46" s="238"/>
      <c r="C46" s="22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30"/>
      <c r="AI46" s="238"/>
      <c r="AJ46" s="219"/>
      <c r="AK46" s="219"/>
      <c r="AL46" s="240"/>
      <c r="AM46" s="22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19"/>
      <c r="BN46" s="219"/>
      <c r="BO46" s="219"/>
      <c r="BP46" s="219"/>
      <c r="BQ46" s="219"/>
      <c r="BR46" s="230"/>
      <c r="BS46" s="243"/>
      <c r="BV46" s="238"/>
      <c r="BW46" s="229"/>
      <c r="BX46" s="219"/>
      <c r="BY46" s="219"/>
      <c r="BZ46" s="219"/>
      <c r="CA46" s="219"/>
      <c r="CB46" s="219"/>
      <c r="CC46" s="219"/>
      <c r="CD46" s="219"/>
      <c r="CE46" s="219"/>
      <c r="CF46" s="219"/>
      <c r="CG46" s="219"/>
      <c r="CH46" s="219"/>
      <c r="CI46" s="219"/>
      <c r="CJ46" s="219"/>
      <c r="CK46" s="219"/>
      <c r="CL46" s="219"/>
      <c r="CM46" s="219"/>
      <c r="CN46" s="219"/>
      <c r="CO46" s="219"/>
      <c r="CP46" s="219"/>
      <c r="CQ46" s="219"/>
      <c r="CR46" s="219"/>
      <c r="CS46" s="219"/>
      <c r="CT46" s="219"/>
      <c r="CU46" s="219"/>
      <c r="CV46" s="219"/>
      <c r="CW46" s="219"/>
      <c r="CX46" s="219"/>
      <c r="CY46" s="219"/>
      <c r="CZ46" s="219"/>
      <c r="DA46" s="219"/>
      <c r="DB46" s="230"/>
      <c r="DC46" s="238"/>
      <c r="DF46" s="243"/>
      <c r="DG46" s="229"/>
      <c r="DH46" s="219"/>
      <c r="DI46" s="219"/>
      <c r="DJ46" s="219"/>
      <c r="DK46" s="219"/>
      <c r="DL46" s="219"/>
      <c r="DM46" s="219"/>
      <c r="DN46" s="219"/>
      <c r="DO46" s="219"/>
      <c r="DP46" s="219"/>
      <c r="DQ46" s="219"/>
      <c r="DR46" s="219"/>
      <c r="DS46" s="219"/>
      <c r="DT46" s="219"/>
      <c r="DU46" s="219"/>
      <c r="DV46" s="219"/>
      <c r="DW46" s="219"/>
      <c r="DX46" s="219"/>
      <c r="DY46" s="219"/>
      <c r="DZ46" s="219"/>
      <c r="EA46" s="219"/>
      <c r="EB46" s="219"/>
      <c r="EC46" s="219"/>
      <c r="ED46" s="219"/>
      <c r="EE46" s="219"/>
      <c r="EF46" s="219"/>
      <c r="EG46" s="219"/>
      <c r="EH46" s="219"/>
      <c r="EI46" s="219"/>
      <c r="EJ46" s="219"/>
      <c r="EK46" s="219"/>
      <c r="EL46" s="230"/>
      <c r="EM46" s="243"/>
      <c r="EP46" s="238"/>
      <c r="EQ46" s="229"/>
      <c r="ER46" s="219"/>
      <c r="ES46" s="219"/>
      <c r="ET46" s="219"/>
      <c r="EU46" s="219"/>
      <c r="EV46" s="219"/>
      <c r="EW46" s="219"/>
      <c r="EX46" s="219"/>
      <c r="EY46" s="219"/>
      <c r="EZ46" s="219"/>
      <c r="FA46" s="219"/>
      <c r="FB46" s="219"/>
      <c r="FC46" s="219"/>
      <c r="FD46" s="219"/>
      <c r="FE46" s="219"/>
      <c r="FF46" s="219"/>
      <c r="FG46" s="219"/>
      <c r="FH46" s="219"/>
      <c r="FI46" s="219"/>
      <c r="FJ46" s="219"/>
      <c r="FK46" s="219"/>
      <c r="FL46" s="219"/>
      <c r="FM46" s="219"/>
      <c r="FN46" s="219"/>
      <c r="FO46" s="219"/>
      <c r="FP46" s="219"/>
      <c r="FQ46" s="219"/>
      <c r="FR46" s="219"/>
      <c r="FS46" s="219"/>
      <c r="FT46" s="219"/>
      <c r="FU46" s="219"/>
      <c r="FV46" s="230"/>
      <c r="FW46" s="238"/>
      <c r="FZ46" s="253"/>
      <c r="GA46" s="251"/>
      <c r="GB46" s="247"/>
      <c r="GC46" s="247"/>
      <c r="GD46" s="247"/>
      <c r="GE46" s="247"/>
      <c r="GF46" s="247"/>
      <c r="GG46" s="247"/>
      <c r="GH46" s="247"/>
      <c r="GI46" s="249"/>
      <c r="GJ46" s="249"/>
      <c r="GK46" s="249"/>
      <c r="GL46" s="230"/>
      <c r="GM46" s="268"/>
    </row>
    <row r="47" spans="2:195" ht="12" customHeight="1">
      <c r="B47" s="238"/>
      <c r="C47" s="229"/>
      <c r="D47" s="219"/>
      <c r="E47" s="219"/>
      <c r="F47" s="350"/>
      <c r="G47" s="219"/>
      <c r="H47" s="219"/>
      <c r="I47" s="219"/>
      <c r="J47" s="1261"/>
      <c r="K47" s="1092"/>
      <c r="L47" s="1092"/>
      <c r="M47" s="1092"/>
      <c r="N47" s="1092"/>
      <c r="O47" s="1092"/>
      <c r="P47" s="968"/>
      <c r="Q47" s="219"/>
      <c r="R47" s="350"/>
      <c r="S47" s="219"/>
      <c r="T47" s="1261"/>
      <c r="U47" s="968"/>
      <c r="V47" s="219"/>
      <c r="W47" s="350"/>
      <c r="X47" s="219"/>
      <c r="Y47" s="350"/>
      <c r="Z47" s="219"/>
      <c r="AA47" s="350"/>
      <c r="AB47" s="219"/>
      <c r="AC47" s="350"/>
      <c r="AD47" s="219"/>
      <c r="AE47" s="350"/>
      <c r="AF47" s="219"/>
      <c r="AG47" s="350">
        <f>AC47+AE47</f>
        <v>0</v>
      </c>
      <c r="AH47" s="230"/>
      <c r="AI47" s="238"/>
      <c r="AJ47" s="219"/>
      <c r="AK47" s="219"/>
      <c r="AL47" s="240"/>
      <c r="AM47" s="229"/>
      <c r="AN47" s="219"/>
      <c r="AO47" s="219"/>
      <c r="AP47" s="350"/>
      <c r="AQ47" s="219"/>
      <c r="AR47" s="219"/>
      <c r="AS47" s="219"/>
      <c r="AT47" s="1261"/>
      <c r="AU47" s="1092"/>
      <c r="AV47" s="1092"/>
      <c r="AW47" s="1092"/>
      <c r="AX47" s="1092"/>
      <c r="AY47" s="1092"/>
      <c r="AZ47" s="968"/>
      <c r="BA47" s="219"/>
      <c r="BB47" s="350"/>
      <c r="BC47" s="219"/>
      <c r="BD47" s="1261"/>
      <c r="BE47" s="968"/>
      <c r="BF47" s="219"/>
      <c r="BG47" s="350"/>
      <c r="BH47" s="219"/>
      <c r="BI47" s="350"/>
      <c r="BJ47" s="219"/>
      <c r="BK47" s="350"/>
      <c r="BL47" s="219"/>
      <c r="BM47" s="350"/>
      <c r="BN47" s="219"/>
      <c r="BO47" s="350"/>
      <c r="BP47" s="219"/>
      <c r="BQ47" s="350">
        <f>BM47+BO47</f>
        <v>0</v>
      </c>
      <c r="BR47" s="230"/>
      <c r="BS47" s="243"/>
      <c r="BV47" s="238"/>
      <c r="BW47" s="229"/>
      <c r="BX47" s="219"/>
      <c r="BY47" s="219"/>
      <c r="BZ47" s="350"/>
      <c r="CA47" s="219"/>
      <c r="CB47" s="219"/>
      <c r="CC47" s="219"/>
      <c r="CD47" s="1261"/>
      <c r="CE47" s="1092"/>
      <c r="CF47" s="1092"/>
      <c r="CG47" s="1092"/>
      <c r="CH47" s="1092"/>
      <c r="CI47" s="1092"/>
      <c r="CJ47" s="968"/>
      <c r="CK47" s="219"/>
      <c r="CL47" s="350"/>
      <c r="CM47" s="219"/>
      <c r="CN47" s="1261"/>
      <c r="CO47" s="968"/>
      <c r="CP47" s="219"/>
      <c r="CQ47" s="350"/>
      <c r="CR47" s="219"/>
      <c r="CS47" s="350"/>
      <c r="CT47" s="219"/>
      <c r="CU47" s="350"/>
      <c r="CV47" s="219"/>
      <c r="CW47" s="350"/>
      <c r="CX47" s="219"/>
      <c r="CY47" s="350"/>
      <c r="CZ47" s="219"/>
      <c r="DA47" s="350">
        <f>CW47+CY47</f>
        <v>0</v>
      </c>
      <c r="DB47" s="230"/>
      <c r="DC47" s="238"/>
      <c r="DF47" s="243"/>
      <c r="DG47" s="229"/>
      <c r="DH47" s="219"/>
      <c r="DI47" s="219"/>
      <c r="DJ47" s="350"/>
      <c r="DK47" s="219"/>
      <c r="DL47" s="219"/>
      <c r="DM47" s="219"/>
      <c r="DN47" s="1261"/>
      <c r="DO47" s="1092"/>
      <c r="DP47" s="1092"/>
      <c r="DQ47" s="1092"/>
      <c r="DR47" s="1092"/>
      <c r="DS47" s="1092"/>
      <c r="DT47" s="968"/>
      <c r="DU47" s="219"/>
      <c r="DV47" s="350"/>
      <c r="DW47" s="219"/>
      <c r="DX47" s="1261"/>
      <c r="DY47" s="968"/>
      <c r="DZ47" s="219"/>
      <c r="EA47" s="350"/>
      <c r="EB47" s="219"/>
      <c r="EC47" s="350"/>
      <c r="ED47" s="219"/>
      <c r="EE47" s="350"/>
      <c r="EF47" s="219"/>
      <c r="EG47" s="350"/>
      <c r="EH47" s="219"/>
      <c r="EI47" s="350"/>
      <c r="EJ47" s="219"/>
      <c r="EK47" s="350">
        <f>EG47+EI47</f>
        <v>0</v>
      </c>
      <c r="EL47" s="230"/>
      <c r="EM47" s="243"/>
      <c r="EP47" s="238"/>
      <c r="EQ47" s="229"/>
      <c r="ER47" s="219"/>
      <c r="ES47" s="219"/>
      <c r="ET47" s="350"/>
      <c r="EU47" s="219"/>
      <c r="EV47" s="219"/>
      <c r="EW47" s="219"/>
      <c r="EX47" s="1261"/>
      <c r="EY47" s="1092"/>
      <c r="EZ47" s="1092"/>
      <c r="FA47" s="1092"/>
      <c r="FB47" s="1092"/>
      <c r="FC47" s="1092"/>
      <c r="FD47" s="968"/>
      <c r="FE47" s="219"/>
      <c r="FF47" s="350"/>
      <c r="FG47" s="219"/>
      <c r="FH47" s="1261"/>
      <c r="FI47" s="968"/>
      <c r="FJ47" s="219"/>
      <c r="FK47" s="350"/>
      <c r="FL47" s="219"/>
      <c r="FM47" s="350"/>
      <c r="FN47" s="219"/>
      <c r="FO47" s="350"/>
      <c r="FP47" s="219"/>
      <c r="FQ47" s="350"/>
      <c r="FR47" s="219"/>
      <c r="FS47" s="350"/>
      <c r="FT47" s="219"/>
      <c r="FU47" s="350">
        <f>FQ47+FS47</f>
        <v>0</v>
      </c>
      <c r="FV47" s="230"/>
      <c r="FW47" s="238"/>
      <c r="FZ47" s="253"/>
      <c r="GA47" s="251"/>
      <c r="GB47" s="247" t="s">
        <v>675</v>
      </c>
      <c r="GC47" s="247"/>
      <c r="GD47" s="247"/>
      <c r="GE47" s="247"/>
      <c r="GF47" s="247"/>
      <c r="GG47" s="247"/>
      <c r="GH47" s="1267">
        <f>AG89+BQ89+DA89+EK89+FU89</f>
        <v>0</v>
      </c>
      <c r="GI47" s="1268"/>
      <c r="GJ47" s="249"/>
      <c r="GK47" s="249"/>
      <c r="GL47" s="230"/>
      <c r="GM47" s="268"/>
    </row>
    <row r="48" spans="2:195" ht="5.25" customHeight="1">
      <c r="B48" s="238"/>
      <c r="C48" s="229"/>
      <c r="D48" s="219"/>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9"/>
      <c r="AE48" s="219"/>
      <c r="AF48" s="219"/>
      <c r="AG48" s="219"/>
      <c r="AH48" s="230"/>
      <c r="AI48" s="238"/>
      <c r="AJ48" s="219"/>
      <c r="AK48" s="219"/>
      <c r="AL48" s="240"/>
      <c r="AM48" s="229"/>
      <c r="AN48" s="219"/>
      <c r="AO48" s="219"/>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30"/>
      <c r="BS48" s="243"/>
      <c r="BV48" s="238"/>
      <c r="BW48" s="229"/>
      <c r="BX48" s="219"/>
      <c r="BY48" s="219"/>
      <c r="BZ48" s="219"/>
      <c r="CA48" s="219"/>
      <c r="CB48" s="219"/>
      <c r="CC48" s="219"/>
      <c r="CD48" s="219"/>
      <c r="CE48" s="219"/>
      <c r="CF48" s="219"/>
      <c r="CG48" s="219"/>
      <c r="CH48" s="219"/>
      <c r="CI48" s="219"/>
      <c r="CJ48" s="219"/>
      <c r="CK48" s="219"/>
      <c r="CL48" s="219"/>
      <c r="CM48" s="219"/>
      <c r="CN48" s="219"/>
      <c r="CO48" s="219"/>
      <c r="CP48" s="219"/>
      <c r="CQ48" s="219"/>
      <c r="CR48" s="219"/>
      <c r="CS48" s="219"/>
      <c r="CT48" s="219"/>
      <c r="CU48" s="219"/>
      <c r="CV48" s="219"/>
      <c r="CW48" s="219"/>
      <c r="CX48" s="219"/>
      <c r="CY48" s="219"/>
      <c r="CZ48" s="219"/>
      <c r="DA48" s="219"/>
      <c r="DB48" s="230"/>
      <c r="DC48" s="238"/>
      <c r="DF48" s="243"/>
      <c r="DG48" s="229"/>
      <c r="DH48" s="219"/>
      <c r="DI48" s="219"/>
      <c r="DJ48" s="219"/>
      <c r="DK48" s="219"/>
      <c r="DL48" s="219"/>
      <c r="DM48" s="219"/>
      <c r="DN48" s="219"/>
      <c r="DO48" s="219"/>
      <c r="DP48" s="219"/>
      <c r="DQ48" s="219"/>
      <c r="DR48" s="219"/>
      <c r="DS48" s="219"/>
      <c r="DT48" s="219"/>
      <c r="DU48" s="219"/>
      <c r="DV48" s="219"/>
      <c r="DW48" s="219"/>
      <c r="DX48" s="219"/>
      <c r="DY48" s="219"/>
      <c r="DZ48" s="219"/>
      <c r="EA48" s="219"/>
      <c r="EB48" s="219"/>
      <c r="EC48" s="219"/>
      <c r="ED48" s="219"/>
      <c r="EE48" s="219"/>
      <c r="EF48" s="219"/>
      <c r="EG48" s="219"/>
      <c r="EH48" s="219"/>
      <c r="EI48" s="219"/>
      <c r="EJ48" s="219"/>
      <c r="EK48" s="219"/>
      <c r="EL48" s="230"/>
      <c r="EM48" s="243"/>
      <c r="EP48" s="238"/>
      <c r="EQ48" s="229"/>
      <c r="ER48" s="219"/>
      <c r="ES48" s="219"/>
      <c r="ET48" s="219"/>
      <c r="EU48" s="219"/>
      <c r="EV48" s="219"/>
      <c r="EW48" s="219"/>
      <c r="EX48" s="219"/>
      <c r="EY48" s="219"/>
      <c r="EZ48" s="219"/>
      <c r="FA48" s="219"/>
      <c r="FB48" s="219"/>
      <c r="FC48" s="219"/>
      <c r="FD48" s="219"/>
      <c r="FE48" s="219"/>
      <c r="FF48" s="219"/>
      <c r="FG48" s="219"/>
      <c r="FH48" s="219"/>
      <c r="FI48" s="219"/>
      <c r="FJ48" s="219"/>
      <c r="FK48" s="219"/>
      <c r="FL48" s="219"/>
      <c r="FM48" s="219"/>
      <c r="FN48" s="219"/>
      <c r="FO48" s="406"/>
      <c r="FP48" s="219"/>
      <c r="FQ48" s="219"/>
      <c r="FR48" s="219"/>
      <c r="FS48" s="219"/>
      <c r="FT48" s="219"/>
      <c r="FU48" s="219"/>
      <c r="FV48" s="230"/>
      <c r="FW48" s="238"/>
      <c r="FZ48" s="253"/>
      <c r="GA48" s="251"/>
      <c r="GB48" s="247"/>
      <c r="GC48" s="247"/>
      <c r="GD48" s="247"/>
      <c r="GE48" s="247"/>
      <c r="GF48" s="247"/>
      <c r="GG48" s="247"/>
      <c r="GH48" s="247"/>
      <c r="GI48" s="249"/>
      <c r="GJ48" s="249"/>
      <c r="GK48" s="249"/>
      <c r="GL48" s="230"/>
      <c r="GM48" s="268"/>
    </row>
    <row r="49" spans="2:195" ht="12" customHeight="1">
      <c r="B49" s="238"/>
      <c r="C49" s="229"/>
      <c r="D49" s="219"/>
      <c r="E49" s="219"/>
      <c r="F49" s="350"/>
      <c r="G49" s="219"/>
      <c r="H49" s="219"/>
      <c r="I49" s="219"/>
      <c r="J49" s="1261"/>
      <c r="K49" s="1092"/>
      <c r="L49" s="1092"/>
      <c r="M49" s="1092"/>
      <c r="N49" s="1092"/>
      <c r="O49" s="1092"/>
      <c r="P49" s="968"/>
      <c r="Q49" s="219"/>
      <c r="R49" s="350"/>
      <c r="S49" s="219"/>
      <c r="T49" s="1261"/>
      <c r="U49" s="968"/>
      <c r="V49" s="219"/>
      <c r="W49" s="350"/>
      <c r="X49" s="219"/>
      <c r="Y49" s="350"/>
      <c r="Z49" s="219"/>
      <c r="AA49" s="350"/>
      <c r="AB49" s="219"/>
      <c r="AC49" s="350"/>
      <c r="AD49" s="219"/>
      <c r="AE49" s="350"/>
      <c r="AF49" s="219"/>
      <c r="AG49" s="350">
        <f>AC49+AE49</f>
        <v>0</v>
      </c>
      <c r="AH49" s="230"/>
      <c r="AI49" s="238"/>
      <c r="AJ49" s="219"/>
      <c r="AK49" s="219"/>
      <c r="AL49" s="240"/>
      <c r="AM49" s="229"/>
      <c r="AN49" s="219"/>
      <c r="AO49" s="219"/>
      <c r="AP49" s="350"/>
      <c r="AQ49" s="219"/>
      <c r="AR49" s="219"/>
      <c r="AS49" s="219"/>
      <c r="AT49" s="1261"/>
      <c r="AU49" s="1092"/>
      <c r="AV49" s="1092"/>
      <c r="AW49" s="1092"/>
      <c r="AX49" s="1092"/>
      <c r="AY49" s="1092"/>
      <c r="AZ49" s="968"/>
      <c r="BA49" s="219"/>
      <c r="BB49" s="350"/>
      <c r="BC49" s="219"/>
      <c r="BD49" s="1261"/>
      <c r="BE49" s="968"/>
      <c r="BF49" s="219"/>
      <c r="BG49" s="350"/>
      <c r="BH49" s="219"/>
      <c r="BI49" s="350"/>
      <c r="BJ49" s="219"/>
      <c r="BK49" s="350"/>
      <c r="BL49" s="219"/>
      <c r="BM49" s="350"/>
      <c r="BN49" s="219"/>
      <c r="BO49" s="350"/>
      <c r="BP49" s="219"/>
      <c r="BQ49" s="350">
        <f>BM49+BO49</f>
        <v>0</v>
      </c>
      <c r="BR49" s="230"/>
      <c r="BS49" s="243"/>
      <c r="BV49" s="238"/>
      <c r="BW49" s="229"/>
      <c r="BX49" s="219"/>
      <c r="BY49" s="219"/>
      <c r="BZ49" s="350"/>
      <c r="CA49" s="219"/>
      <c r="CB49" s="219"/>
      <c r="CC49" s="219"/>
      <c r="CD49" s="1261"/>
      <c r="CE49" s="1092"/>
      <c r="CF49" s="1092"/>
      <c r="CG49" s="1092"/>
      <c r="CH49" s="1092"/>
      <c r="CI49" s="1092"/>
      <c r="CJ49" s="968"/>
      <c r="CK49" s="219"/>
      <c r="CL49" s="350"/>
      <c r="CM49" s="219"/>
      <c r="CN49" s="1261"/>
      <c r="CO49" s="968"/>
      <c r="CP49" s="219"/>
      <c r="CQ49" s="350"/>
      <c r="CR49" s="219"/>
      <c r="CS49" s="350"/>
      <c r="CT49" s="219"/>
      <c r="CU49" s="350"/>
      <c r="CV49" s="219"/>
      <c r="CW49" s="350"/>
      <c r="CX49" s="219"/>
      <c r="CY49" s="350"/>
      <c r="CZ49" s="219"/>
      <c r="DA49" s="350">
        <f>CW49+CY49</f>
        <v>0</v>
      </c>
      <c r="DB49" s="230"/>
      <c r="DC49" s="238"/>
      <c r="DF49" s="243"/>
      <c r="DG49" s="229"/>
      <c r="DH49" s="219"/>
      <c r="DI49" s="219"/>
      <c r="DJ49" s="350"/>
      <c r="DK49" s="219"/>
      <c r="DL49" s="219"/>
      <c r="DM49" s="219"/>
      <c r="DN49" s="1261"/>
      <c r="DO49" s="1092"/>
      <c r="DP49" s="1092"/>
      <c r="DQ49" s="1092"/>
      <c r="DR49" s="1092"/>
      <c r="DS49" s="1092"/>
      <c r="DT49" s="968"/>
      <c r="DU49" s="219"/>
      <c r="DV49" s="350"/>
      <c r="DW49" s="219"/>
      <c r="DX49" s="1261"/>
      <c r="DY49" s="968"/>
      <c r="DZ49" s="219"/>
      <c r="EA49" s="350"/>
      <c r="EB49" s="219"/>
      <c r="EC49" s="350"/>
      <c r="ED49" s="219"/>
      <c r="EE49" s="350"/>
      <c r="EF49" s="219"/>
      <c r="EG49" s="350"/>
      <c r="EH49" s="219"/>
      <c r="EI49" s="350"/>
      <c r="EJ49" s="219"/>
      <c r="EK49" s="350">
        <f>EG49+EI49</f>
        <v>0</v>
      </c>
      <c r="EL49" s="230"/>
      <c r="EM49" s="243"/>
      <c r="EP49" s="238"/>
      <c r="EQ49" s="229"/>
      <c r="ER49" s="219"/>
      <c r="ES49" s="219"/>
      <c r="ET49" s="350"/>
      <c r="EU49" s="219"/>
      <c r="EV49" s="219"/>
      <c r="EW49" s="219"/>
      <c r="EX49" s="1261"/>
      <c r="EY49" s="1092"/>
      <c r="EZ49" s="1092"/>
      <c r="FA49" s="1092"/>
      <c r="FB49" s="1092"/>
      <c r="FC49" s="1092"/>
      <c r="FD49" s="968"/>
      <c r="FE49" s="219"/>
      <c r="FF49" s="350"/>
      <c r="FG49" s="219"/>
      <c r="FH49" s="1261"/>
      <c r="FI49" s="968"/>
      <c r="FJ49" s="219"/>
      <c r="FK49" s="350"/>
      <c r="FL49" s="219"/>
      <c r="FM49" s="350"/>
      <c r="FN49" s="219"/>
      <c r="FO49" s="350"/>
      <c r="FP49" s="219"/>
      <c r="FQ49" s="350"/>
      <c r="FR49" s="219"/>
      <c r="FS49" s="350"/>
      <c r="FT49" s="219"/>
      <c r="FU49" s="350">
        <f>FQ49+FS49</f>
        <v>0</v>
      </c>
      <c r="FV49" s="230"/>
      <c r="FW49" s="238"/>
      <c r="FZ49" s="253"/>
      <c r="GA49" s="251"/>
      <c r="GB49" s="247" t="s">
        <v>676</v>
      </c>
      <c r="GC49" s="247"/>
      <c r="GD49" s="247"/>
      <c r="GE49" s="247"/>
      <c r="GF49" s="247"/>
      <c r="GG49" s="247"/>
      <c r="GH49" s="1267">
        <f>AG91+BQ91+DA91+EK91+FU91</f>
        <v>0</v>
      </c>
      <c r="GI49" s="1268"/>
      <c r="GJ49" s="249"/>
      <c r="GK49" s="249"/>
      <c r="GL49" s="230"/>
      <c r="GM49" s="268"/>
    </row>
    <row r="50" spans="2:195" ht="5.25" customHeight="1">
      <c r="B50" s="238"/>
      <c r="C50" s="229"/>
      <c r="D50" s="219"/>
      <c r="E50" s="219"/>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30"/>
      <c r="AI50" s="238"/>
      <c r="AJ50" s="219"/>
      <c r="AK50" s="219"/>
      <c r="AL50" s="240"/>
      <c r="AM50" s="229"/>
      <c r="AN50" s="219"/>
      <c r="AO50" s="219"/>
      <c r="AP50" s="219"/>
      <c r="AQ50" s="219"/>
      <c r="AR50" s="219"/>
      <c r="AS50" s="219"/>
      <c r="AT50" s="219"/>
      <c r="AU50" s="219"/>
      <c r="AV50" s="219"/>
      <c r="AW50" s="219"/>
      <c r="AX50" s="219"/>
      <c r="AY50" s="219"/>
      <c r="AZ50" s="219"/>
      <c r="BA50" s="219"/>
      <c r="BB50" s="219"/>
      <c r="BC50" s="219"/>
      <c r="BD50" s="219"/>
      <c r="BE50" s="219"/>
      <c r="BF50" s="219"/>
      <c r="BG50" s="219"/>
      <c r="BH50" s="219"/>
      <c r="BI50" s="368"/>
      <c r="BJ50" s="219"/>
      <c r="BK50" s="219"/>
      <c r="BL50" s="219"/>
      <c r="BM50" s="219"/>
      <c r="BN50" s="219"/>
      <c r="BO50" s="219"/>
      <c r="BP50" s="219"/>
      <c r="BQ50" s="219"/>
      <c r="BR50" s="230"/>
      <c r="BS50" s="243"/>
      <c r="BV50" s="238"/>
      <c r="BW50" s="229"/>
      <c r="BX50" s="219"/>
      <c r="BY50" s="219"/>
      <c r="BZ50" s="219"/>
      <c r="CA50" s="219"/>
      <c r="CB50" s="219"/>
      <c r="CC50" s="219"/>
      <c r="CD50" s="219"/>
      <c r="CE50" s="219"/>
      <c r="CF50" s="219"/>
      <c r="CG50" s="219"/>
      <c r="CH50" s="219"/>
      <c r="CI50" s="219"/>
      <c r="CJ50" s="219"/>
      <c r="CK50" s="219"/>
      <c r="CL50" s="219"/>
      <c r="CM50" s="219"/>
      <c r="CN50" s="219"/>
      <c r="CO50" s="219"/>
      <c r="CP50" s="219"/>
      <c r="CQ50" s="368"/>
      <c r="CR50" s="219"/>
      <c r="CS50" s="219"/>
      <c r="CT50" s="219"/>
      <c r="CU50" s="219"/>
      <c r="CV50" s="219"/>
      <c r="CW50" s="219"/>
      <c r="CX50" s="219"/>
      <c r="CY50" s="219"/>
      <c r="CZ50" s="219"/>
      <c r="DA50" s="219"/>
      <c r="DB50" s="230"/>
      <c r="DC50" s="238"/>
      <c r="DF50" s="243"/>
      <c r="DG50" s="229"/>
      <c r="DH50" s="219"/>
      <c r="DI50" s="219"/>
      <c r="DJ50" s="219"/>
      <c r="DK50" s="219"/>
      <c r="DL50" s="219"/>
      <c r="DM50" s="219"/>
      <c r="DN50" s="219"/>
      <c r="DO50" s="219"/>
      <c r="DP50" s="219"/>
      <c r="DQ50" s="219"/>
      <c r="DR50" s="219"/>
      <c r="DS50" s="219"/>
      <c r="DT50" s="219"/>
      <c r="DU50" s="219"/>
      <c r="DV50" s="219"/>
      <c r="DW50" s="219"/>
      <c r="DX50" s="219"/>
      <c r="DY50" s="219"/>
      <c r="DZ50" s="219"/>
      <c r="EA50" s="219"/>
      <c r="EB50" s="219"/>
      <c r="EC50" s="219"/>
      <c r="ED50" s="219"/>
      <c r="EE50" s="368"/>
      <c r="EF50" s="219"/>
      <c r="EG50" s="219"/>
      <c r="EH50" s="219"/>
      <c r="EI50" s="219"/>
      <c r="EJ50" s="219"/>
      <c r="EK50" s="219"/>
      <c r="EL50" s="230"/>
      <c r="EM50" s="243"/>
      <c r="EP50" s="238"/>
      <c r="EQ50" s="229"/>
      <c r="ER50" s="219"/>
      <c r="ES50" s="219"/>
      <c r="ET50" s="219"/>
      <c r="EU50" s="219"/>
      <c r="EV50" s="219"/>
      <c r="EW50" s="219"/>
      <c r="EX50" s="219"/>
      <c r="EY50" s="219"/>
      <c r="EZ50" s="219"/>
      <c r="FA50" s="219"/>
      <c r="FB50" s="219"/>
      <c r="FC50" s="219"/>
      <c r="FD50" s="219"/>
      <c r="FE50" s="219"/>
      <c r="FF50" s="219"/>
      <c r="FG50" s="219"/>
      <c r="FH50" s="219"/>
      <c r="FI50" s="219"/>
      <c r="FJ50" s="219"/>
      <c r="FK50" s="219"/>
      <c r="FL50" s="219"/>
      <c r="FM50" s="219"/>
      <c r="FN50" s="219"/>
      <c r="FO50" s="219"/>
      <c r="FP50" s="219"/>
      <c r="FQ50" s="219"/>
      <c r="FR50" s="219"/>
      <c r="FS50" s="219"/>
      <c r="FT50" s="219"/>
      <c r="FU50" s="219"/>
      <c r="FV50" s="230"/>
      <c r="FW50" s="238"/>
      <c r="FZ50" s="253"/>
      <c r="GA50" s="251"/>
      <c r="GB50" s="247"/>
      <c r="GC50" s="247"/>
      <c r="GD50" s="247"/>
      <c r="GE50" s="247"/>
      <c r="GF50" s="247"/>
      <c r="GG50" s="247"/>
      <c r="GH50" s="247"/>
      <c r="GI50" s="249"/>
      <c r="GJ50" s="249"/>
      <c r="GK50" s="249"/>
      <c r="GL50" s="230"/>
      <c r="GM50" s="268"/>
    </row>
    <row r="51" spans="2:195" ht="12" customHeight="1">
      <c r="B51" s="238"/>
      <c r="C51" s="229"/>
      <c r="D51" s="219"/>
      <c r="E51" s="219"/>
      <c r="F51" s="350"/>
      <c r="G51" s="219"/>
      <c r="H51" s="219"/>
      <c r="I51" s="219"/>
      <c r="J51" s="1261"/>
      <c r="K51" s="1092"/>
      <c r="L51" s="1092"/>
      <c r="M51" s="1092"/>
      <c r="N51" s="1092"/>
      <c r="O51" s="1092"/>
      <c r="P51" s="968"/>
      <c r="Q51" s="219"/>
      <c r="R51" s="350"/>
      <c r="S51" s="219"/>
      <c r="T51" s="1261"/>
      <c r="U51" s="968"/>
      <c r="V51" s="219"/>
      <c r="W51" s="350"/>
      <c r="X51" s="219"/>
      <c r="Y51" s="350"/>
      <c r="Z51" s="219"/>
      <c r="AA51" s="350"/>
      <c r="AB51" s="219"/>
      <c r="AC51" s="350"/>
      <c r="AD51" s="219"/>
      <c r="AE51" s="350"/>
      <c r="AF51" s="219"/>
      <c r="AG51" s="350">
        <f>AC51+AE51</f>
        <v>0</v>
      </c>
      <c r="AH51" s="230"/>
      <c r="AI51" s="238"/>
      <c r="AJ51" s="219"/>
      <c r="AK51" s="219"/>
      <c r="AL51" s="240"/>
      <c r="AM51" s="229"/>
      <c r="AN51" s="219"/>
      <c r="AO51" s="219"/>
      <c r="AP51" s="350"/>
      <c r="AQ51" s="219"/>
      <c r="AR51" s="219"/>
      <c r="AS51" s="219"/>
      <c r="AT51" s="1261"/>
      <c r="AU51" s="1092"/>
      <c r="AV51" s="1092"/>
      <c r="AW51" s="1092"/>
      <c r="AX51" s="1092"/>
      <c r="AY51" s="1092"/>
      <c r="AZ51" s="968"/>
      <c r="BA51" s="219"/>
      <c r="BB51" s="350"/>
      <c r="BC51" s="219"/>
      <c r="BD51" s="1261"/>
      <c r="BE51" s="968"/>
      <c r="BF51" s="219"/>
      <c r="BG51" s="350"/>
      <c r="BH51" s="219"/>
      <c r="BI51" s="350"/>
      <c r="BJ51" s="219"/>
      <c r="BK51" s="350"/>
      <c r="BL51" s="219"/>
      <c r="BM51" s="350"/>
      <c r="BN51" s="219"/>
      <c r="BO51" s="350"/>
      <c r="BP51" s="219"/>
      <c r="BQ51" s="350">
        <f>BM51+BO51</f>
        <v>0</v>
      </c>
      <c r="BR51" s="230"/>
      <c r="BS51" s="243"/>
      <c r="BV51" s="238"/>
      <c r="BW51" s="229"/>
      <c r="BX51" s="219"/>
      <c r="BY51" s="219"/>
      <c r="BZ51" s="350"/>
      <c r="CA51" s="219"/>
      <c r="CB51" s="219"/>
      <c r="CC51" s="219"/>
      <c r="CD51" s="1261"/>
      <c r="CE51" s="1092"/>
      <c r="CF51" s="1092"/>
      <c r="CG51" s="1092"/>
      <c r="CH51" s="1092"/>
      <c r="CI51" s="1092"/>
      <c r="CJ51" s="968"/>
      <c r="CK51" s="219"/>
      <c r="CL51" s="350"/>
      <c r="CM51" s="219"/>
      <c r="CN51" s="1261"/>
      <c r="CO51" s="968"/>
      <c r="CP51" s="219"/>
      <c r="CQ51" s="350"/>
      <c r="CR51" s="219"/>
      <c r="CS51" s="350"/>
      <c r="CT51" s="219"/>
      <c r="CU51" s="350"/>
      <c r="CV51" s="219"/>
      <c r="CW51" s="350"/>
      <c r="CX51" s="219"/>
      <c r="CY51" s="350"/>
      <c r="CZ51" s="219"/>
      <c r="DA51" s="350">
        <f>CW51+CY51</f>
        <v>0</v>
      </c>
      <c r="DB51" s="230"/>
      <c r="DC51" s="238"/>
      <c r="DF51" s="243"/>
      <c r="DG51" s="229"/>
      <c r="DH51" s="219"/>
      <c r="DI51" s="219"/>
      <c r="DJ51" s="350"/>
      <c r="DK51" s="219"/>
      <c r="DL51" s="219"/>
      <c r="DM51" s="219"/>
      <c r="DN51" s="1261"/>
      <c r="DO51" s="1092"/>
      <c r="DP51" s="1092"/>
      <c r="DQ51" s="1092"/>
      <c r="DR51" s="1092"/>
      <c r="DS51" s="1092"/>
      <c r="DT51" s="968"/>
      <c r="DU51" s="219"/>
      <c r="DV51" s="350"/>
      <c r="DW51" s="219"/>
      <c r="DX51" s="1261"/>
      <c r="DY51" s="968"/>
      <c r="DZ51" s="219"/>
      <c r="EA51" s="350"/>
      <c r="EB51" s="219"/>
      <c r="EC51" s="350"/>
      <c r="ED51" s="219"/>
      <c r="EE51" s="350"/>
      <c r="EF51" s="219"/>
      <c r="EG51" s="350"/>
      <c r="EH51" s="219"/>
      <c r="EI51" s="350"/>
      <c r="EJ51" s="219"/>
      <c r="EK51" s="350">
        <f>EG51+EI51</f>
        <v>0</v>
      </c>
      <c r="EL51" s="230"/>
      <c r="EM51" s="243"/>
      <c r="EP51" s="238"/>
      <c r="EQ51" s="229"/>
      <c r="ER51" s="219"/>
      <c r="ES51" s="219"/>
      <c r="ET51" s="350"/>
      <c r="EU51" s="219"/>
      <c r="EV51" s="219"/>
      <c r="EW51" s="219"/>
      <c r="EX51" s="1261"/>
      <c r="EY51" s="1092"/>
      <c r="EZ51" s="1092"/>
      <c r="FA51" s="1092"/>
      <c r="FB51" s="1092"/>
      <c r="FC51" s="1092"/>
      <c r="FD51" s="968"/>
      <c r="FE51" s="219"/>
      <c r="FF51" s="350"/>
      <c r="FG51" s="219"/>
      <c r="FH51" s="1261"/>
      <c r="FI51" s="968"/>
      <c r="FJ51" s="219"/>
      <c r="FK51" s="350"/>
      <c r="FL51" s="219"/>
      <c r="FM51" s="350"/>
      <c r="FN51" s="219"/>
      <c r="FO51" s="350"/>
      <c r="FP51" s="219"/>
      <c r="FQ51" s="350"/>
      <c r="FR51" s="219"/>
      <c r="FS51" s="350"/>
      <c r="FT51" s="219"/>
      <c r="FU51" s="350">
        <f>FQ51+FS51</f>
        <v>0</v>
      </c>
      <c r="FV51" s="230"/>
      <c r="FW51" s="238"/>
      <c r="FZ51" s="253"/>
      <c r="GA51" s="251"/>
      <c r="GB51" s="247" t="s">
        <v>242</v>
      </c>
      <c r="GC51" s="247"/>
      <c r="GD51" s="247"/>
      <c r="GE51" s="247"/>
      <c r="GF51" s="247"/>
      <c r="GG51" s="247"/>
      <c r="GH51" s="1267">
        <f>AG93+BQ93+DA93+EK93+FU93</f>
        <v>0</v>
      </c>
      <c r="GI51" s="1268"/>
      <c r="GJ51" s="249"/>
      <c r="GK51" s="249"/>
      <c r="GL51" s="230"/>
      <c r="GM51" s="268">
        <f>MTDC!X174</f>
        <v>0</v>
      </c>
    </row>
    <row r="52" spans="2:195" ht="5.25" customHeight="1">
      <c r="B52" s="238"/>
      <c r="C52" s="229"/>
      <c r="D52" s="219"/>
      <c r="E52" s="219"/>
      <c r="F52" s="219"/>
      <c r="G52" s="219"/>
      <c r="H52" s="219"/>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H52" s="230"/>
      <c r="AI52" s="238"/>
      <c r="AJ52" s="219"/>
      <c r="AK52" s="219"/>
      <c r="AL52" s="240"/>
      <c r="AM52" s="22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368"/>
      <c r="BR52" s="230"/>
      <c r="BS52" s="243"/>
      <c r="BV52" s="238"/>
      <c r="BW52" s="229"/>
      <c r="BX52" s="219"/>
      <c r="BY52" s="219"/>
      <c r="BZ52" s="219"/>
      <c r="CA52" s="219"/>
      <c r="CB52" s="219"/>
      <c r="CC52" s="219"/>
      <c r="CD52" s="219"/>
      <c r="CE52" s="219"/>
      <c r="CF52" s="219"/>
      <c r="CG52" s="219"/>
      <c r="CH52" s="219"/>
      <c r="CI52" s="219"/>
      <c r="CJ52" s="219"/>
      <c r="CK52" s="219"/>
      <c r="CL52" s="219"/>
      <c r="CM52" s="219"/>
      <c r="CN52" s="219"/>
      <c r="CO52" s="219"/>
      <c r="CP52" s="219"/>
      <c r="CQ52" s="219"/>
      <c r="CR52" s="219"/>
      <c r="CS52" s="219"/>
      <c r="CT52" s="219"/>
      <c r="CU52" s="219"/>
      <c r="CV52" s="219"/>
      <c r="CW52" s="219"/>
      <c r="CX52" s="219"/>
      <c r="CY52" s="219"/>
      <c r="CZ52" s="219"/>
      <c r="DA52" s="219"/>
      <c r="DB52" s="230"/>
      <c r="DC52" s="238"/>
      <c r="DF52" s="243"/>
      <c r="DG52" s="229"/>
      <c r="DH52" s="219"/>
      <c r="DI52" s="219"/>
      <c r="DJ52" s="219"/>
      <c r="DK52" s="219"/>
      <c r="DL52" s="219"/>
      <c r="DM52" s="219"/>
      <c r="DN52" s="219"/>
      <c r="DO52" s="219"/>
      <c r="DP52" s="219"/>
      <c r="DQ52" s="219"/>
      <c r="DR52" s="219"/>
      <c r="DS52" s="219"/>
      <c r="DT52" s="219"/>
      <c r="DU52" s="219"/>
      <c r="DV52" s="219"/>
      <c r="DW52" s="219"/>
      <c r="DX52" s="219"/>
      <c r="DY52" s="219"/>
      <c r="DZ52" s="219"/>
      <c r="EA52" s="219"/>
      <c r="EB52" s="219"/>
      <c r="EC52" s="219"/>
      <c r="ED52" s="219"/>
      <c r="EE52" s="219"/>
      <c r="EF52" s="219"/>
      <c r="EG52" s="219"/>
      <c r="EH52" s="219"/>
      <c r="EI52" s="219"/>
      <c r="EJ52" s="219"/>
      <c r="EK52" s="219"/>
      <c r="EL52" s="230"/>
      <c r="EM52" s="243"/>
      <c r="EP52" s="238"/>
      <c r="EQ52" s="229"/>
      <c r="ER52" s="219"/>
      <c r="ES52" s="219"/>
      <c r="ET52" s="219"/>
      <c r="EU52" s="219"/>
      <c r="EV52" s="219"/>
      <c r="EW52" s="219"/>
      <c r="EX52" s="219"/>
      <c r="EY52" s="219"/>
      <c r="EZ52" s="219"/>
      <c r="FA52" s="219"/>
      <c r="FB52" s="219"/>
      <c r="FC52" s="219"/>
      <c r="FD52" s="219"/>
      <c r="FE52" s="219"/>
      <c r="FF52" s="219"/>
      <c r="FG52" s="219"/>
      <c r="FH52" s="219"/>
      <c r="FI52" s="219"/>
      <c r="FJ52" s="219"/>
      <c r="FK52" s="219"/>
      <c r="FL52" s="219"/>
      <c r="FM52" s="219"/>
      <c r="FN52" s="219"/>
      <c r="FO52" s="219"/>
      <c r="FP52" s="219"/>
      <c r="FQ52" s="219"/>
      <c r="FR52" s="219"/>
      <c r="FS52" s="219"/>
      <c r="FT52" s="219"/>
      <c r="FU52" s="219"/>
      <c r="FV52" s="230"/>
      <c r="FW52" s="238"/>
      <c r="FZ52" s="253"/>
      <c r="GA52" s="251"/>
      <c r="GB52" s="247"/>
      <c r="GC52" s="247"/>
      <c r="GD52" s="247"/>
      <c r="GE52" s="247"/>
      <c r="GF52" s="247"/>
      <c r="GG52" s="247"/>
      <c r="GH52" s="247"/>
      <c r="GI52" s="249"/>
      <c r="GJ52" s="249"/>
      <c r="GK52" s="249"/>
      <c r="GL52" s="230"/>
      <c r="GM52" s="268"/>
    </row>
    <row r="53" spans="2:195" ht="12" customHeight="1">
      <c r="B53" s="238"/>
      <c r="C53" s="229"/>
      <c r="D53" s="219"/>
      <c r="E53" s="219"/>
      <c r="F53" s="350"/>
      <c r="G53" s="219"/>
      <c r="H53" s="219"/>
      <c r="I53" s="219"/>
      <c r="J53" s="1261"/>
      <c r="K53" s="1092"/>
      <c r="L53" s="1092"/>
      <c r="M53" s="1092"/>
      <c r="N53" s="1092"/>
      <c r="O53" s="1092"/>
      <c r="P53" s="968"/>
      <c r="Q53" s="219"/>
      <c r="R53" s="350"/>
      <c r="S53" s="219"/>
      <c r="T53" s="1261"/>
      <c r="U53" s="968"/>
      <c r="V53" s="219"/>
      <c r="W53" s="350"/>
      <c r="X53" s="219"/>
      <c r="Y53" s="350"/>
      <c r="Z53" s="219"/>
      <c r="AA53" s="350"/>
      <c r="AB53" s="219"/>
      <c r="AC53" s="350"/>
      <c r="AD53" s="219"/>
      <c r="AE53" s="350"/>
      <c r="AF53" s="219"/>
      <c r="AG53" s="350">
        <f>AC53+AE53</f>
        <v>0</v>
      </c>
      <c r="AH53" s="230"/>
      <c r="AI53" s="238"/>
      <c r="AJ53" s="219"/>
      <c r="AK53" s="219"/>
      <c r="AL53" s="240"/>
      <c r="AM53" s="229"/>
      <c r="AN53" s="219"/>
      <c r="AO53" s="219"/>
      <c r="AP53" s="350"/>
      <c r="AQ53" s="219"/>
      <c r="AR53" s="219"/>
      <c r="AS53" s="219"/>
      <c r="AT53" s="1261"/>
      <c r="AU53" s="1092"/>
      <c r="AV53" s="1092"/>
      <c r="AW53" s="1092"/>
      <c r="AX53" s="1092"/>
      <c r="AY53" s="1092"/>
      <c r="AZ53" s="968"/>
      <c r="BA53" s="219"/>
      <c r="BB53" s="350"/>
      <c r="BC53" s="219"/>
      <c r="BD53" s="1261"/>
      <c r="BE53" s="968"/>
      <c r="BF53" s="219"/>
      <c r="BG53" s="350"/>
      <c r="BH53" s="219"/>
      <c r="BI53" s="350"/>
      <c r="BJ53" s="219"/>
      <c r="BK53" s="350"/>
      <c r="BL53" s="219"/>
      <c r="BM53" s="350"/>
      <c r="BN53" s="219"/>
      <c r="BO53" s="350"/>
      <c r="BP53" s="219"/>
      <c r="BQ53" s="350">
        <f>BM53+BO53</f>
        <v>0</v>
      </c>
      <c r="BR53" s="230"/>
      <c r="BS53" s="243"/>
      <c r="BV53" s="238"/>
      <c r="BW53" s="229"/>
      <c r="BX53" s="219"/>
      <c r="BY53" s="219"/>
      <c r="BZ53" s="350"/>
      <c r="CA53" s="219"/>
      <c r="CB53" s="219"/>
      <c r="CC53" s="219"/>
      <c r="CD53" s="1261"/>
      <c r="CE53" s="1092"/>
      <c r="CF53" s="1092"/>
      <c r="CG53" s="1092"/>
      <c r="CH53" s="1092"/>
      <c r="CI53" s="1092"/>
      <c r="CJ53" s="968"/>
      <c r="CK53" s="219"/>
      <c r="CL53" s="350"/>
      <c r="CM53" s="219"/>
      <c r="CN53" s="1261"/>
      <c r="CO53" s="968"/>
      <c r="CP53" s="219"/>
      <c r="CQ53" s="350"/>
      <c r="CR53" s="219"/>
      <c r="CS53" s="350"/>
      <c r="CT53" s="219"/>
      <c r="CU53" s="350"/>
      <c r="CV53" s="219"/>
      <c r="CW53" s="350"/>
      <c r="CX53" s="219"/>
      <c r="CY53" s="350"/>
      <c r="CZ53" s="219"/>
      <c r="DA53" s="350">
        <f>CW53+CY53</f>
        <v>0</v>
      </c>
      <c r="DB53" s="230"/>
      <c r="DC53" s="238"/>
      <c r="DF53" s="243"/>
      <c r="DG53" s="229"/>
      <c r="DH53" s="219"/>
      <c r="DI53" s="219"/>
      <c r="DJ53" s="350"/>
      <c r="DK53" s="219"/>
      <c r="DL53" s="219"/>
      <c r="DM53" s="219"/>
      <c r="DN53" s="1261"/>
      <c r="DO53" s="1092"/>
      <c r="DP53" s="1092"/>
      <c r="DQ53" s="1092"/>
      <c r="DR53" s="1092"/>
      <c r="DS53" s="1092"/>
      <c r="DT53" s="968"/>
      <c r="DU53" s="219"/>
      <c r="DV53" s="350"/>
      <c r="DW53" s="219"/>
      <c r="DX53" s="1261"/>
      <c r="DY53" s="968"/>
      <c r="DZ53" s="219"/>
      <c r="EA53" s="350"/>
      <c r="EB53" s="219"/>
      <c r="EC53" s="350"/>
      <c r="ED53" s="219"/>
      <c r="EE53" s="350"/>
      <c r="EF53" s="219"/>
      <c r="EG53" s="350"/>
      <c r="EH53" s="219"/>
      <c r="EI53" s="350"/>
      <c r="EJ53" s="219"/>
      <c r="EK53" s="350">
        <f>EG53+EI53</f>
        <v>0</v>
      </c>
      <c r="EL53" s="230"/>
      <c r="EM53" s="243"/>
      <c r="EP53" s="238"/>
      <c r="EQ53" s="229"/>
      <c r="ER53" s="219"/>
      <c r="ES53" s="219"/>
      <c r="ET53" s="350"/>
      <c r="EU53" s="219"/>
      <c r="EV53" s="219"/>
      <c r="EW53" s="219"/>
      <c r="EX53" s="1261"/>
      <c r="EY53" s="1092"/>
      <c r="EZ53" s="1092"/>
      <c r="FA53" s="1092"/>
      <c r="FB53" s="1092"/>
      <c r="FC53" s="1092"/>
      <c r="FD53" s="968"/>
      <c r="FE53" s="219"/>
      <c r="FF53" s="350"/>
      <c r="FG53" s="219"/>
      <c r="FH53" s="1261"/>
      <c r="FI53" s="968"/>
      <c r="FJ53" s="219"/>
      <c r="FK53" s="350"/>
      <c r="FL53" s="219"/>
      <c r="FM53" s="350"/>
      <c r="FN53" s="219"/>
      <c r="FO53" s="350"/>
      <c r="FP53" s="219"/>
      <c r="FQ53" s="350"/>
      <c r="FR53" s="219"/>
      <c r="FS53" s="350"/>
      <c r="FT53" s="219"/>
      <c r="FU53" s="350">
        <f>FQ53+FS53</f>
        <v>0</v>
      </c>
      <c r="FV53" s="230"/>
      <c r="FW53" s="238"/>
      <c r="FZ53" s="253"/>
      <c r="GA53" s="251"/>
      <c r="GB53" s="247" t="s">
        <v>243</v>
      </c>
      <c r="GC53" s="247"/>
      <c r="GD53" s="247"/>
      <c r="GE53" s="247"/>
      <c r="GF53" s="247"/>
      <c r="GG53" s="247"/>
      <c r="GH53" s="1267">
        <f>AG95+BQ95+DA95+EK95+FU95</f>
        <v>0</v>
      </c>
      <c r="GI53" s="1268"/>
      <c r="GJ53" s="249"/>
      <c r="GK53" s="249"/>
      <c r="GL53" s="230"/>
      <c r="GM53" s="268"/>
    </row>
    <row r="54" spans="2:195" ht="5.25" customHeight="1">
      <c r="B54" s="238"/>
      <c r="C54" s="229"/>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30"/>
      <c r="AI54" s="238"/>
      <c r="AJ54" s="219"/>
      <c r="AK54" s="219"/>
      <c r="AL54" s="240"/>
      <c r="AM54" s="22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30"/>
      <c r="BS54" s="243"/>
      <c r="BV54" s="238"/>
      <c r="BW54" s="229"/>
      <c r="BX54" s="219"/>
      <c r="BY54" s="219"/>
      <c r="BZ54" s="219"/>
      <c r="CA54" s="219"/>
      <c r="CB54" s="219"/>
      <c r="CC54" s="219"/>
      <c r="CD54" s="219"/>
      <c r="CE54" s="219"/>
      <c r="CF54" s="219"/>
      <c r="CG54" s="219"/>
      <c r="CH54" s="219"/>
      <c r="CI54" s="219"/>
      <c r="CJ54" s="219"/>
      <c r="CK54" s="219"/>
      <c r="CL54" s="219"/>
      <c r="CM54" s="219"/>
      <c r="CN54" s="219"/>
      <c r="CO54" s="219"/>
      <c r="CP54" s="219"/>
      <c r="CQ54" s="219"/>
      <c r="CR54" s="219"/>
      <c r="CS54" s="219"/>
      <c r="CT54" s="219"/>
      <c r="CU54" s="219"/>
      <c r="CV54" s="219"/>
      <c r="CW54" s="219"/>
      <c r="CX54" s="219"/>
      <c r="CY54" s="219"/>
      <c r="CZ54" s="219"/>
      <c r="DA54" s="219"/>
      <c r="DB54" s="230"/>
      <c r="DC54" s="238"/>
      <c r="DF54" s="243"/>
      <c r="DG54" s="229"/>
      <c r="DH54" s="219"/>
      <c r="DI54" s="219"/>
      <c r="DJ54" s="219"/>
      <c r="DK54" s="219"/>
      <c r="DL54" s="219"/>
      <c r="DM54" s="219"/>
      <c r="DN54" s="368"/>
      <c r="DO54" s="219"/>
      <c r="DP54" s="219"/>
      <c r="DQ54" s="219"/>
      <c r="DR54" s="219"/>
      <c r="DS54" s="219"/>
      <c r="DT54" s="219"/>
      <c r="DU54" s="219"/>
      <c r="DV54" s="219"/>
      <c r="DW54" s="219"/>
      <c r="DX54" s="219"/>
      <c r="DY54" s="219"/>
      <c r="DZ54" s="219"/>
      <c r="EA54" s="219"/>
      <c r="EB54" s="219"/>
      <c r="EC54" s="219"/>
      <c r="ED54" s="219"/>
      <c r="EE54" s="219"/>
      <c r="EF54" s="219"/>
      <c r="EG54" s="219"/>
      <c r="EH54" s="219"/>
      <c r="EI54" s="219"/>
      <c r="EJ54" s="219"/>
      <c r="EK54" s="219"/>
      <c r="EL54" s="230"/>
      <c r="EM54" s="243"/>
      <c r="EP54" s="238"/>
      <c r="EQ54" s="229"/>
      <c r="ER54" s="219"/>
      <c r="ES54" s="219"/>
      <c r="ET54" s="219"/>
      <c r="EU54" s="219"/>
      <c r="EV54" s="219"/>
      <c r="EW54" s="219"/>
      <c r="EX54" s="219"/>
      <c r="EY54" s="219"/>
      <c r="EZ54" s="219"/>
      <c r="FA54" s="219"/>
      <c r="FB54" s="219"/>
      <c r="FC54" s="219"/>
      <c r="FD54" s="219"/>
      <c r="FE54" s="219"/>
      <c r="FF54" s="219"/>
      <c r="FG54" s="219"/>
      <c r="FH54" s="219"/>
      <c r="FI54" s="219"/>
      <c r="FJ54" s="219"/>
      <c r="FK54" s="219"/>
      <c r="FL54" s="219"/>
      <c r="FM54" s="219"/>
      <c r="FN54" s="219"/>
      <c r="FO54" s="219"/>
      <c r="FP54" s="219"/>
      <c r="FQ54" s="219"/>
      <c r="FR54" s="219"/>
      <c r="FS54" s="368"/>
      <c r="FT54" s="219"/>
      <c r="FU54" s="219"/>
      <c r="FV54" s="230"/>
      <c r="FW54" s="238"/>
      <c r="FZ54" s="253"/>
      <c r="GA54" s="251"/>
      <c r="GB54" s="247"/>
      <c r="GC54" s="247"/>
      <c r="GD54" s="247"/>
      <c r="GE54" s="247"/>
      <c r="GF54" s="247"/>
      <c r="GG54" s="247"/>
      <c r="GH54" s="247"/>
      <c r="GI54" s="249"/>
      <c r="GJ54" s="249"/>
      <c r="GK54" s="249"/>
      <c r="GL54" s="230"/>
      <c r="GM54" s="268"/>
    </row>
    <row r="55" spans="2:195" ht="12" customHeight="1">
      <c r="B55" s="238"/>
      <c r="C55" s="229"/>
      <c r="D55" s="219"/>
      <c r="E55" s="219"/>
      <c r="F55" s="350"/>
      <c r="G55" s="219"/>
      <c r="H55" s="219" t="s">
        <v>655</v>
      </c>
      <c r="I55" s="219"/>
      <c r="J55" s="219"/>
      <c r="K55" s="219"/>
      <c r="L55" s="219"/>
      <c r="M55" s="219"/>
      <c r="N55" s="219"/>
      <c r="O55" s="219"/>
      <c r="P55" s="219"/>
      <c r="Q55" s="219"/>
      <c r="R55" s="219"/>
      <c r="S55" s="219"/>
      <c r="T55" s="219"/>
      <c r="U55" s="219"/>
      <c r="V55" s="219"/>
      <c r="W55" s="219"/>
      <c r="X55" s="219"/>
      <c r="Y55" s="219"/>
      <c r="Z55" s="219"/>
      <c r="AA55" s="219"/>
      <c r="AB55" s="219"/>
      <c r="AC55" s="219"/>
      <c r="AD55" s="219"/>
      <c r="AE55" s="221" t="s">
        <v>200</v>
      </c>
      <c r="AF55" s="219"/>
      <c r="AG55" s="407">
        <f>AG35+AG37+AG39+AG41+AG43+AG45+AG47+AG49+AG51+AG53</f>
        <v>0</v>
      </c>
      <c r="AH55" s="230"/>
      <c r="AI55" s="272">
        <f>MTDC!O40+MTDC!O68+MTDC!O141+MTDC!N146</f>
        <v>0</v>
      </c>
      <c r="AJ55" s="219"/>
      <c r="AK55" s="219"/>
      <c r="AL55" s="240"/>
      <c r="AM55" s="229"/>
      <c r="AN55" s="219"/>
      <c r="AO55" s="219"/>
      <c r="AP55" s="350"/>
      <c r="AQ55" s="219"/>
      <c r="AR55" s="219" t="s">
        <v>655</v>
      </c>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21" t="s">
        <v>200</v>
      </c>
      <c r="BP55" s="219"/>
      <c r="BQ55" s="407">
        <f>BQ35+BQ37+BQ39+BQ41+BQ43+BQ45+BQ47+BQ49+BQ51+BQ53</f>
        <v>0</v>
      </c>
      <c r="BR55" s="230"/>
      <c r="BS55" s="272">
        <f>MTDC!Q40+MTDC!Q68+MTDC!Q141+MTDC!P146</f>
        <v>0</v>
      </c>
      <c r="BV55" s="238"/>
      <c r="BW55" s="229"/>
      <c r="BX55" s="219"/>
      <c r="BY55" s="219"/>
      <c r="BZ55" s="350"/>
      <c r="CA55" s="219"/>
      <c r="CB55" s="219" t="s">
        <v>655</v>
      </c>
      <c r="CC55" s="219"/>
      <c r="CD55" s="219"/>
      <c r="CE55" s="219"/>
      <c r="CF55" s="219"/>
      <c r="CG55" s="219"/>
      <c r="CH55" s="219"/>
      <c r="CI55" s="219"/>
      <c r="CJ55" s="219"/>
      <c r="CK55" s="219"/>
      <c r="CL55" s="219"/>
      <c r="CM55" s="219"/>
      <c r="CN55" s="219"/>
      <c r="CO55" s="219"/>
      <c r="CP55" s="219"/>
      <c r="CQ55" s="219"/>
      <c r="CR55" s="219"/>
      <c r="CS55" s="219"/>
      <c r="CT55" s="219"/>
      <c r="CU55" s="219"/>
      <c r="CV55" s="219"/>
      <c r="CW55" s="219"/>
      <c r="CX55" s="219"/>
      <c r="CY55" s="221" t="s">
        <v>200</v>
      </c>
      <c r="CZ55" s="219"/>
      <c r="DA55" s="407">
        <f>DA35+DA37+DA39+DA41+DA43+DA45+DA47+DA49+DA51+DA53</f>
        <v>0</v>
      </c>
      <c r="DB55" s="230"/>
      <c r="DC55" s="272">
        <f>MTDC!S40+MTDC!S68+MTDC!S141+MTDC!R146</f>
        <v>0</v>
      </c>
      <c r="DF55" s="243"/>
      <c r="DG55" s="229"/>
      <c r="DH55" s="219"/>
      <c r="DI55" s="219"/>
      <c r="DJ55" s="350"/>
      <c r="DK55" s="219"/>
      <c r="DL55" s="219" t="s">
        <v>655</v>
      </c>
      <c r="DM55" s="219"/>
      <c r="DN55" s="219"/>
      <c r="DO55" s="219"/>
      <c r="DP55" s="219"/>
      <c r="DQ55" s="219"/>
      <c r="DR55" s="219"/>
      <c r="DS55" s="219"/>
      <c r="DT55" s="219"/>
      <c r="DU55" s="219"/>
      <c r="DV55" s="219"/>
      <c r="DW55" s="219"/>
      <c r="DX55" s="219"/>
      <c r="DY55" s="219"/>
      <c r="DZ55" s="219"/>
      <c r="EA55" s="219"/>
      <c r="EB55" s="219"/>
      <c r="EC55" s="219"/>
      <c r="ED55" s="219"/>
      <c r="EE55" s="219"/>
      <c r="EF55" s="219"/>
      <c r="EG55" s="219"/>
      <c r="EH55" s="219"/>
      <c r="EI55" s="221" t="s">
        <v>200</v>
      </c>
      <c r="EJ55" s="219"/>
      <c r="EK55" s="407">
        <f>EK35+EK37+EK39+EK41+EK43+EK45+EK47+EK49+EK51+EK53</f>
        <v>0</v>
      </c>
      <c r="EL55" s="230"/>
      <c r="EM55" s="272">
        <f>MTDC!U40+MTDC!U68+MTDC!U141+MTDC!T146</f>
        <v>0</v>
      </c>
      <c r="EP55" s="238"/>
      <c r="EQ55" s="229"/>
      <c r="ER55" s="219"/>
      <c r="ES55" s="219"/>
      <c r="ET55" s="350"/>
      <c r="EU55" s="219"/>
      <c r="EV55" s="219" t="s">
        <v>655</v>
      </c>
      <c r="EW55" s="219"/>
      <c r="EX55" s="219"/>
      <c r="EY55" s="219"/>
      <c r="EZ55" s="219"/>
      <c r="FA55" s="219"/>
      <c r="FB55" s="219"/>
      <c r="FC55" s="219"/>
      <c r="FD55" s="219"/>
      <c r="FE55" s="219"/>
      <c r="FF55" s="219"/>
      <c r="FG55" s="219"/>
      <c r="FH55" s="219"/>
      <c r="FI55" s="219"/>
      <c r="FJ55" s="219"/>
      <c r="FK55" s="219"/>
      <c r="FL55" s="219"/>
      <c r="FM55" s="219"/>
      <c r="FN55" s="219"/>
      <c r="FO55" s="219"/>
      <c r="FP55" s="219"/>
      <c r="FQ55" s="219"/>
      <c r="FR55" s="219"/>
      <c r="FS55" s="221" t="s">
        <v>200</v>
      </c>
      <c r="FT55" s="219"/>
      <c r="FU55" s="407">
        <f>FU35+FU37+FU39+FU41+FU43+FU45+FU47+FU49+FU51+FU53</f>
        <v>0</v>
      </c>
      <c r="FV55" s="230"/>
      <c r="FW55" s="272">
        <f>MTDC!W40+MTDC!W68+MTDC!W141+MTDC!V146</f>
        <v>0</v>
      </c>
      <c r="FZ55" s="253"/>
      <c r="GA55" s="251"/>
      <c r="GB55" s="247" t="s">
        <v>244</v>
      </c>
      <c r="GC55" s="247"/>
      <c r="GD55" s="247"/>
      <c r="GE55" s="247"/>
      <c r="GF55" s="247"/>
      <c r="GG55" s="247"/>
      <c r="GH55" s="1267">
        <f>AG97+BQ97+DA97+EK97+FU97</f>
        <v>0</v>
      </c>
      <c r="GI55" s="1268"/>
      <c r="GJ55" s="249"/>
      <c r="GK55" s="249"/>
      <c r="GL55" s="230"/>
      <c r="GM55" s="268"/>
    </row>
    <row r="56" spans="2:195" ht="5.25" customHeight="1">
      <c r="B56" s="238"/>
      <c r="C56" s="229"/>
      <c r="D56" s="219"/>
      <c r="E56" s="219"/>
      <c r="F56" s="219"/>
      <c r="G56" s="219"/>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30"/>
      <c r="AI56" s="238"/>
      <c r="AJ56" s="219"/>
      <c r="AK56" s="219"/>
      <c r="AL56" s="240"/>
      <c r="AM56" s="22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30"/>
      <c r="BS56" s="243"/>
      <c r="BV56" s="238"/>
      <c r="BW56" s="229"/>
      <c r="BX56" s="219"/>
      <c r="BY56" s="219"/>
      <c r="BZ56" s="219"/>
      <c r="CA56" s="219"/>
      <c r="CB56" s="219"/>
      <c r="CC56" s="219"/>
      <c r="CD56" s="219"/>
      <c r="CE56" s="219"/>
      <c r="CF56" s="219"/>
      <c r="CG56" s="219"/>
      <c r="CH56" s="219"/>
      <c r="CI56" s="219"/>
      <c r="CJ56" s="219"/>
      <c r="CK56" s="219"/>
      <c r="CL56" s="219"/>
      <c r="CM56" s="219"/>
      <c r="CN56" s="219"/>
      <c r="CO56" s="219"/>
      <c r="CP56" s="219"/>
      <c r="CQ56" s="219"/>
      <c r="CR56" s="219"/>
      <c r="CS56" s="219"/>
      <c r="CT56" s="219"/>
      <c r="CU56" s="219"/>
      <c r="CV56" s="219"/>
      <c r="CW56" s="219"/>
      <c r="CX56" s="219"/>
      <c r="CY56" s="219"/>
      <c r="CZ56" s="219"/>
      <c r="DA56" s="219"/>
      <c r="DB56" s="230"/>
      <c r="DC56" s="238"/>
      <c r="DF56" s="243"/>
      <c r="DG56" s="229"/>
      <c r="DH56" s="219"/>
      <c r="DI56" s="219"/>
      <c r="DJ56" s="219"/>
      <c r="DK56" s="219"/>
      <c r="DL56" s="219"/>
      <c r="DM56" s="219"/>
      <c r="DN56" s="219"/>
      <c r="DO56" s="219"/>
      <c r="DP56" s="219"/>
      <c r="DQ56" s="219"/>
      <c r="DR56" s="219"/>
      <c r="DS56" s="219"/>
      <c r="DT56" s="219"/>
      <c r="DU56" s="219"/>
      <c r="DV56" s="219"/>
      <c r="DW56" s="219"/>
      <c r="DX56" s="219"/>
      <c r="DY56" s="219"/>
      <c r="DZ56" s="219"/>
      <c r="EA56" s="219"/>
      <c r="EB56" s="219"/>
      <c r="EC56" s="219"/>
      <c r="ED56" s="219"/>
      <c r="EE56" s="219"/>
      <c r="EF56" s="219"/>
      <c r="EG56" s="219"/>
      <c r="EH56" s="219"/>
      <c r="EI56" s="219"/>
      <c r="EJ56" s="219"/>
      <c r="EK56" s="219"/>
      <c r="EL56" s="230"/>
      <c r="EM56" s="243"/>
      <c r="EP56" s="238"/>
      <c r="EQ56" s="229"/>
      <c r="ER56" s="219"/>
      <c r="ES56" s="219"/>
      <c r="ET56" s="219"/>
      <c r="EU56" s="219"/>
      <c r="EV56" s="219"/>
      <c r="EW56" s="219"/>
      <c r="EX56" s="219"/>
      <c r="EY56" s="219"/>
      <c r="EZ56" s="219"/>
      <c r="FA56" s="219"/>
      <c r="FB56" s="219"/>
      <c r="FC56" s="219"/>
      <c r="FD56" s="219"/>
      <c r="FE56" s="219"/>
      <c r="FF56" s="219"/>
      <c r="FG56" s="219"/>
      <c r="FH56" s="219"/>
      <c r="FI56" s="219"/>
      <c r="FJ56" s="219"/>
      <c r="FK56" s="219"/>
      <c r="FL56" s="219"/>
      <c r="FM56" s="219"/>
      <c r="FN56" s="219"/>
      <c r="FO56" s="219"/>
      <c r="FP56" s="219"/>
      <c r="FQ56" s="219"/>
      <c r="FR56" s="219"/>
      <c r="FS56" s="219"/>
      <c r="FT56" s="219"/>
      <c r="FU56" s="219"/>
      <c r="FV56" s="230"/>
      <c r="FW56" s="238"/>
      <c r="FZ56" s="253"/>
      <c r="GA56" s="251"/>
      <c r="GB56" s="247"/>
      <c r="GC56" s="247"/>
      <c r="GD56" s="247"/>
      <c r="GE56" s="247"/>
      <c r="GF56" s="247"/>
      <c r="GG56" s="247"/>
      <c r="GH56" s="247"/>
      <c r="GI56" s="249"/>
      <c r="GJ56" s="249"/>
      <c r="GK56" s="249"/>
      <c r="GL56" s="230"/>
      <c r="GM56" s="268"/>
    </row>
    <row r="57" spans="2:195" ht="12" customHeight="1">
      <c r="B57" s="238"/>
      <c r="C57" s="229"/>
      <c r="D57" s="219"/>
      <c r="E57" s="219"/>
      <c r="F57" s="219"/>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21" t="s">
        <v>114</v>
      </c>
      <c r="AF57" s="219"/>
      <c r="AG57" s="407">
        <f>AG27+AG55</f>
        <v>0</v>
      </c>
      <c r="AH57" s="230"/>
      <c r="AI57" s="272">
        <f>MTDC!N72+MTDC!N147</f>
        <v>0</v>
      </c>
      <c r="AJ57" s="219"/>
      <c r="AK57" s="219"/>
      <c r="AL57" s="240"/>
      <c r="AM57" s="229"/>
      <c r="AN57" s="219"/>
      <c r="AO57" s="219"/>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21" t="s">
        <v>114</v>
      </c>
      <c r="BP57" s="219"/>
      <c r="BQ57" s="407">
        <f>BQ27+BQ55</f>
        <v>0</v>
      </c>
      <c r="BR57" s="230"/>
      <c r="BS57" s="272">
        <f>MTDC!P72+MTDC!P147</f>
        <v>0</v>
      </c>
      <c r="BV57" s="238"/>
      <c r="BW57" s="229"/>
      <c r="BX57" s="219"/>
      <c r="BY57" s="219"/>
      <c r="BZ57" s="219"/>
      <c r="CA57" s="219"/>
      <c r="CB57" s="219"/>
      <c r="CC57" s="219"/>
      <c r="CD57" s="219"/>
      <c r="CE57" s="219"/>
      <c r="CF57" s="219"/>
      <c r="CG57" s="219"/>
      <c r="CH57" s="219"/>
      <c r="CI57" s="219"/>
      <c r="CJ57" s="219"/>
      <c r="CK57" s="219"/>
      <c r="CL57" s="219"/>
      <c r="CM57" s="219"/>
      <c r="CN57" s="219"/>
      <c r="CO57" s="219"/>
      <c r="CP57" s="219"/>
      <c r="CQ57" s="219"/>
      <c r="CR57" s="219"/>
      <c r="CS57" s="219"/>
      <c r="CT57" s="219"/>
      <c r="CU57" s="219"/>
      <c r="CV57" s="219"/>
      <c r="CW57" s="219"/>
      <c r="CX57" s="219"/>
      <c r="CY57" s="221" t="s">
        <v>114</v>
      </c>
      <c r="CZ57" s="219"/>
      <c r="DA57" s="407">
        <f>DA27+DA55</f>
        <v>0</v>
      </c>
      <c r="DB57" s="230"/>
      <c r="DC57" s="272">
        <f>MTDC!R72+MTDC!R147</f>
        <v>0</v>
      </c>
      <c r="DF57" s="243"/>
      <c r="DG57" s="229"/>
      <c r="DH57" s="219"/>
      <c r="DI57" s="219"/>
      <c r="DJ57" s="219"/>
      <c r="DK57" s="219"/>
      <c r="DL57" s="219"/>
      <c r="DM57" s="219"/>
      <c r="DN57" s="219"/>
      <c r="DO57" s="219"/>
      <c r="DP57" s="219"/>
      <c r="DQ57" s="219"/>
      <c r="DR57" s="219"/>
      <c r="DS57" s="219"/>
      <c r="DT57" s="219"/>
      <c r="DU57" s="219"/>
      <c r="DV57" s="219"/>
      <c r="DW57" s="219"/>
      <c r="DX57" s="219"/>
      <c r="DY57" s="219"/>
      <c r="DZ57" s="219"/>
      <c r="EA57" s="219"/>
      <c r="EB57" s="219"/>
      <c r="EC57" s="219"/>
      <c r="ED57" s="219"/>
      <c r="EE57" s="219"/>
      <c r="EF57" s="219"/>
      <c r="EG57" s="219"/>
      <c r="EH57" s="219"/>
      <c r="EI57" s="221" t="s">
        <v>114</v>
      </c>
      <c r="EJ57" s="219"/>
      <c r="EK57" s="407">
        <f>EK27+EK55</f>
        <v>0</v>
      </c>
      <c r="EL57" s="230"/>
      <c r="EM57" s="272">
        <f>MTDC!T72+MTDC!T147</f>
        <v>0</v>
      </c>
      <c r="EP57" s="238"/>
      <c r="EQ57" s="229"/>
      <c r="ER57" s="219"/>
      <c r="ES57" s="219"/>
      <c r="ET57" s="219"/>
      <c r="EU57" s="219"/>
      <c r="EV57" s="219"/>
      <c r="EW57" s="219"/>
      <c r="EX57" s="219"/>
      <c r="EY57" s="219"/>
      <c r="EZ57" s="219"/>
      <c r="FA57" s="219"/>
      <c r="FB57" s="219"/>
      <c r="FC57" s="219"/>
      <c r="FD57" s="219"/>
      <c r="FE57" s="219"/>
      <c r="FF57" s="219"/>
      <c r="FG57" s="219"/>
      <c r="FH57" s="219"/>
      <c r="FI57" s="219"/>
      <c r="FJ57" s="219"/>
      <c r="FK57" s="219"/>
      <c r="FL57" s="219"/>
      <c r="FM57" s="219"/>
      <c r="FN57" s="219"/>
      <c r="FO57" s="219"/>
      <c r="FP57" s="219"/>
      <c r="FQ57" s="219"/>
      <c r="FR57" s="219"/>
      <c r="FS57" s="221" t="s">
        <v>114</v>
      </c>
      <c r="FT57" s="219"/>
      <c r="FU57" s="407">
        <f>FU27+FU55</f>
        <v>0</v>
      </c>
      <c r="FV57" s="230"/>
      <c r="FW57" s="272">
        <f>MTDC!V72+MTDC!V147</f>
        <v>0</v>
      </c>
      <c r="FZ57" s="253"/>
      <c r="GA57" s="251"/>
      <c r="GB57" s="248" t="s">
        <v>236</v>
      </c>
      <c r="GC57" s="247"/>
      <c r="GD57" s="247"/>
      <c r="GE57" s="247"/>
      <c r="GF57" s="247"/>
      <c r="GG57" s="247"/>
      <c r="GH57" s="247"/>
      <c r="GI57" s="249"/>
      <c r="GJ57" s="1267">
        <f>AG104+BQ104+DA104+EK104+FU104</f>
        <v>0</v>
      </c>
      <c r="GK57" s="1268"/>
      <c r="GL57" s="230"/>
      <c r="GM57" s="268">
        <f>MTDC!X177</f>
        <v>0</v>
      </c>
    </row>
    <row r="58" spans="2:195" ht="5.25" customHeight="1">
      <c r="B58" s="238"/>
      <c r="C58" s="234"/>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6"/>
      <c r="AI58" s="238"/>
      <c r="AJ58" s="219"/>
      <c r="AK58" s="219"/>
      <c r="AL58" s="240"/>
      <c r="AM58" s="234"/>
      <c r="AN58" s="235"/>
      <c r="AO58" s="235"/>
      <c r="AP58" s="235"/>
      <c r="AQ58" s="235"/>
      <c r="AR58" s="235"/>
      <c r="AS58" s="235"/>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6"/>
      <c r="BS58" s="243"/>
      <c r="BV58" s="238"/>
      <c r="BW58" s="234"/>
      <c r="BX58" s="235"/>
      <c r="BY58" s="235"/>
      <c r="BZ58" s="235"/>
      <c r="CA58" s="235"/>
      <c r="CB58" s="235"/>
      <c r="CC58" s="235"/>
      <c r="CD58" s="235"/>
      <c r="CE58" s="235"/>
      <c r="CF58" s="235"/>
      <c r="CG58" s="235"/>
      <c r="CH58" s="235"/>
      <c r="CI58" s="235"/>
      <c r="CJ58" s="235"/>
      <c r="CK58" s="235"/>
      <c r="CL58" s="235"/>
      <c r="CM58" s="235"/>
      <c r="CN58" s="235"/>
      <c r="CO58" s="235"/>
      <c r="CP58" s="235"/>
      <c r="CQ58" s="235"/>
      <c r="CR58" s="235"/>
      <c r="CS58" s="235"/>
      <c r="CT58" s="235"/>
      <c r="CU58" s="235"/>
      <c r="CV58" s="235"/>
      <c r="CW58" s="235"/>
      <c r="CX58" s="235"/>
      <c r="CY58" s="235"/>
      <c r="CZ58" s="235"/>
      <c r="DA58" s="235"/>
      <c r="DB58" s="236"/>
      <c r="DC58" s="238"/>
      <c r="DF58" s="243"/>
      <c r="DG58" s="234"/>
      <c r="DH58" s="235"/>
      <c r="DI58" s="235"/>
      <c r="DJ58" s="235"/>
      <c r="DK58" s="235"/>
      <c r="DL58" s="235"/>
      <c r="DM58" s="235"/>
      <c r="DN58" s="235"/>
      <c r="DO58" s="235"/>
      <c r="DP58" s="235"/>
      <c r="DQ58" s="235"/>
      <c r="DR58" s="235"/>
      <c r="DS58" s="235"/>
      <c r="DT58" s="235"/>
      <c r="DU58" s="235"/>
      <c r="DV58" s="235"/>
      <c r="DW58" s="235"/>
      <c r="DX58" s="235"/>
      <c r="DY58" s="235"/>
      <c r="DZ58" s="235"/>
      <c r="EA58" s="235"/>
      <c r="EB58" s="235"/>
      <c r="EC58" s="235"/>
      <c r="ED58" s="235"/>
      <c r="EE58" s="235"/>
      <c r="EF58" s="235"/>
      <c r="EG58" s="235"/>
      <c r="EH58" s="235"/>
      <c r="EI58" s="235"/>
      <c r="EJ58" s="235"/>
      <c r="EK58" s="235"/>
      <c r="EL58" s="236"/>
      <c r="EM58" s="243"/>
      <c r="EP58" s="238"/>
      <c r="EQ58" s="234"/>
      <c r="ER58" s="235"/>
      <c r="ES58" s="235"/>
      <c r="ET58" s="235"/>
      <c r="EU58" s="235"/>
      <c r="EV58" s="235"/>
      <c r="EW58" s="235"/>
      <c r="EX58" s="235"/>
      <c r="EY58" s="235"/>
      <c r="EZ58" s="235"/>
      <c r="FA58" s="235"/>
      <c r="FB58" s="235"/>
      <c r="FC58" s="235"/>
      <c r="FD58" s="235"/>
      <c r="FE58" s="235"/>
      <c r="FF58" s="235"/>
      <c r="FG58" s="235"/>
      <c r="FH58" s="235"/>
      <c r="FI58" s="235"/>
      <c r="FJ58" s="235"/>
      <c r="FK58" s="235"/>
      <c r="FL58" s="235"/>
      <c r="FM58" s="235"/>
      <c r="FN58" s="235"/>
      <c r="FO58" s="235"/>
      <c r="FP58" s="235"/>
      <c r="FQ58" s="235"/>
      <c r="FR58" s="235"/>
      <c r="FS58" s="235"/>
      <c r="FT58" s="235"/>
      <c r="FU58" s="235"/>
      <c r="FV58" s="236"/>
      <c r="FW58" s="238"/>
      <c r="FZ58" s="253"/>
      <c r="GA58" s="251"/>
      <c r="GB58" s="247"/>
      <c r="GC58" s="247"/>
      <c r="GD58" s="247"/>
      <c r="GE58" s="247"/>
      <c r="GF58" s="247"/>
      <c r="GG58" s="247"/>
      <c r="GH58" s="247"/>
      <c r="GI58" s="249"/>
      <c r="GJ58" s="249"/>
      <c r="GK58" s="249"/>
      <c r="GL58" s="230"/>
      <c r="GM58" s="268"/>
    </row>
    <row r="59" spans="2:195" ht="12.75">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19"/>
      <c r="AK59" s="219"/>
      <c r="AL59" s="245"/>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V59" s="238"/>
      <c r="BW59" s="238"/>
      <c r="BX59" s="238"/>
      <c r="BY59" s="238"/>
      <c r="BZ59" s="238"/>
      <c r="CA59" s="238"/>
      <c r="CB59" s="238"/>
      <c r="CC59" s="238"/>
      <c r="CD59" s="238"/>
      <c r="CE59" s="238"/>
      <c r="CF59" s="238"/>
      <c r="CG59" s="238"/>
      <c r="CH59" s="238"/>
      <c r="CI59" s="238"/>
      <c r="CJ59" s="238"/>
      <c r="CK59" s="238"/>
      <c r="CL59" s="238"/>
      <c r="CM59" s="238"/>
      <c r="CN59" s="238"/>
      <c r="CO59" s="238"/>
      <c r="CP59" s="238"/>
      <c r="CQ59" s="238"/>
      <c r="CR59" s="238"/>
      <c r="CS59" s="238"/>
      <c r="CT59" s="238"/>
      <c r="CU59" s="238"/>
      <c r="CV59" s="238"/>
      <c r="CW59" s="238"/>
      <c r="CX59" s="238"/>
      <c r="CY59" s="238"/>
      <c r="CZ59" s="238"/>
      <c r="DA59" s="238"/>
      <c r="DB59" s="238"/>
      <c r="DC59" s="238"/>
      <c r="DF59" s="243"/>
      <c r="DG59" s="243"/>
      <c r="DH59" s="243"/>
      <c r="DI59" s="243"/>
      <c r="DJ59" s="243"/>
      <c r="DK59" s="243"/>
      <c r="DL59" s="243"/>
      <c r="DM59" s="243"/>
      <c r="DN59" s="243"/>
      <c r="DO59" s="243"/>
      <c r="DP59" s="243"/>
      <c r="DQ59" s="243"/>
      <c r="DR59" s="243"/>
      <c r="DS59" s="243"/>
      <c r="DT59" s="243"/>
      <c r="DU59" s="243"/>
      <c r="DV59" s="243"/>
      <c r="DW59" s="243"/>
      <c r="DX59" s="243"/>
      <c r="DY59" s="243"/>
      <c r="DZ59" s="243"/>
      <c r="EA59" s="243"/>
      <c r="EB59" s="243"/>
      <c r="EC59" s="243"/>
      <c r="ED59" s="243"/>
      <c r="EE59" s="243"/>
      <c r="EF59" s="243"/>
      <c r="EG59" s="243"/>
      <c r="EH59" s="243"/>
      <c r="EI59" s="243"/>
      <c r="EJ59" s="243"/>
      <c r="EK59" s="243"/>
      <c r="EL59" s="243"/>
      <c r="EM59" s="243"/>
      <c r="EP59" s="238"/>
      <c r="EQ59" s="238"/>
      <c r="ER59" s="238"/>
      <c r="ES59" s="238"/>
      <c r="ET59" s="238"/>
      <c r="EU59" s="238"/>
      <c r="EV59" s="238"/>
      <c r="EW59" s="238"/>
      <c r="EX59" s="238"/>
      <c r="EY59" s="238"/>
      <c r="EZ59" s="238"/>
      <c r="FA59" s="238"/>
      <c r="FB59" s="238"/>
      <c r="FC59" s="238"/>
      <c r="FD59" s="238"/>
      <c r="FE59" s="238"/>
      <c r="FF59" s="238"/>
      <c r="FG59" s="238"/>
      <c r="FH59" s="238"/>
      <c r="FI59" s="238"/>
      <c r="FJ59" s="238"/>
      <c r="FK59" s="238"/>
      <c r="FL59" s="238"/>
      <c r="FM59" s="238"/>
      <c r="FN59" s="238"/>
      <c r="FO59" s="238"/>
      <c r="FP59" s="238"/>
      <c r="FQ59" s="238"/>
      <c r="FR59" s="238"/>
      <c r="FS59" s="238"/>
      <c r="FT59" s="238"/>
      <c r="FU59" s="238"/>
      <c r="FV59" s="238"/>
      <c r="FW59" s="238"/>
      <c r="FZ59" s="253"/>
      <c r="GA59" s="251"/>
      <c r="GB59" s="248" t="s">
        <v>237</v>
      </c>
      <c r="GC59" s="247"/>
      <c r="GD59" s="247"/>
      <c r="GE59" s="247"/>
      <c r="GF59" s="247"/>
      <c r="GG59" s="247"/>
      <c r="GH59" s="247"/>
      <c r="GI59" s="249"/>
      <c r="GJ59" s="1267">
        <f>AG122+BQ122+DA122+EK122+FU122</f>
        <v>0</v>
      </c>
      <c r="GK59" s="1268"/>
      <c r="GL59" s="230"/>
      <c r="GM59" s="268">
        <f>MTDC!X135</f>
        <v>0</v>
      </c>
    </row>
    <row r="60" spans="2:195" ht="5.25" customHeight="1">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19"/>
      <c r="AK60" s="219"/>
      <c r="AL60" s="245"/>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V60" s="238"/>
      <c r="BW60" s="238"/>
      <c r="BX60" s="238"/>
      <c r="BY60" s="238"/>
      <c r="BZ60" s="238"/>
      <c r="CA60" s="238"/>
      <c r="CB60" s="238"/>
      <c r="CC60" s="238"/>
      <c r="CD60" s="238"/>
      <c r="CE60" s="238"/>
      <c r="CF60" s="238"/>
      <c r="CG60" s="238"/>
      <c r="CH60" s="238"/>
      <c r="CI60" s="238"/>
      <c r="CJ60" s="238"/>
      <c r="CK60" s="238"/>
      <c r="CL60" s="238"/>
      <c r="CM60" s="238"/>
      <c r="CN60" s="238"/>
      <c r="CO60" s="238"/>
      <c r="CP60" s="238"/>
      <c r="CQ60" s="238"/>
      <c r="CR60" s="238"/>
      <c r="CS60" s="238"/>
      <c r="CT60" s="238"/>
      <c r="CU60" s="238"/>
      <c r="CV60" s="238"/>
      <c r="CW60" s="238"/>
      <c r="CX60" s="238"/>
      <c r="CY60" s="238"/>
      <c r="CZ60" s="238"/>
      <c r="DA60" s="238"/>
      <c r="DB60" s="238"/>
      <c r="DC60" s="238"/>
      <c r="DF60" s="243"/>
      <c r="DG60" s="243"/>
      <c r="DH60" s="243"/>
      <c r="DI60" s="243"/>
      <c r="DJ60" s="243"/>
      <c r="DK60" s="243"/>
      <c r="DL60" s="243"/>
      <c r="DM60" s="243"/>
      <c r="DN60" s="243"/>
      <c r="DO60" s="243"/>
      <c r="DP60" s="243"/>
      <c r="DQ60" s="243"/>
      <c r="DR60" s="243"/>
      <c r="DS60" s="243"/>
      <c r="DT60" s="243"/>
      <c r="DU60" s="243"/>
      <c r="DV60" s="243"/>
      <c r="DW60" s="243"/>
      <c r="DX60" s="243"/>
      <c r="DY60" s="243"/>
      <c r="DZ60" s="243"/>
      <c r="EA60" s="243"/>
      <c r="EB60" s="243"/>
      <c r="EC60" s="243"/>
      <c r="ED60" s="243"/>
      <c r="EE60" s="243"/>
      <c r="EF60" s="243"/>
      <c r="EG60" s="243"/>
      <c r="EH60" s="243"/>
      <c r="EI60" s="243"/>
      <c r="EJ60" s="243"/>
      <c r="EK60" s="243"/>
      <c r="EL60" s="243"/>
      <c r="EM60" s="243"/>
      <c r="EP60" s="238"/>
      <c r="EQ60" s="238"/>
      <c r="ER60" s="238"/>
      <c r="ES60" s="238"/>
      <c r="ET60" s="238"/>
      <c r="EU60" s="238"/>
      <c r="EV60" s="238"/>
      <c r="EW60" s="238"/>
      <c r="EX60" s="238"/>
      <c r="EY60" s="238"/>
      <c r="EZ60" s="238"/>
      <c r="FA60" s="238"/>
      <c r="FB60" s="238"/>
      <c r="FC60" s="238"/>
      <c r="FD60" s="238"/>
      <c r="FE60" s="238"/>
      <c r="FF60" s="238"/>
      <c r="FG60" s="238"/>
      <c r="FH60" s="238"/>
      <c r="FI60" s="238"/>
      <c r="FJ60" s="238"/>
      <c r="FK60" s="238"/>
      <c r="FL60" s="238"/>
      <c r="FM60" s="238"/>
      <c r="FN60" s="238"/>
      <c r="FO60" s="238"/>
      <c r="FP60" s="238"/>
      <c r="FQ60" s="238"/>
      <c r="FR60" s="238"/>
      <c r="FS60" s="238"/>
      <c r="FT60" s="238"/>
      <c r="FU60" s="238"/>
      <c r="FV60" s="238"/>
      <c r="FW60" s="238"/>
      <c r="FZ60" s="253"/>
      <c r="GA60" s="251"/>
      <c r="GB60" s="247"/>
      <c r="GC60" s="247"/>
      <c r="GD60" s="247"/>
      <c r="GE60" s="247"/>
      <c r="GF60" s="247"/>
      <c r="GG60" s="247"/>
      <c r="GH60" s="247"/>
      <c r="GI60" s="249"/>
      <c r="GJ60" s="249"/>
      <c r="GK60" s="249"/>
      <c r="GL60" s="230"/>
      <c r="GM60" s="268"/>
    </row>
    <row r="61" spans="2:195" ht="12.75" customHeight="1">
      <c r="B61" s="238"/>
      <c r="C61" s="238"/>
      <c r="D61" s="238"/>
      <c r="E61" s="238"/>
      <c r="F61" s="238"/>
      <c r="G61" s="238"/>
      <c r="H61" s="238"/>
      <c r="I61" s="238"/>
      <c r="J61" s="238"/>
      <c r="K61" s="238"/>
      <c r="L61" s="238" t="s">
        <v>362</v>
      </c>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19"/>
      <c r="AK61" s="219"/>
      <c r="AL61" s="245"/>
      <c r="AM61" s="243"/>
      <c r="AN61" s="243"/>
      <c r="AO61" s="243"/>
      <c r="AP61" s="243"/>
      <c r="AQ61" s="243"/>
      <c r="AR61" s="243"/>
      <c r="AS61" s="243"/>
      <c r="AT61" s="243"/>
      <c r="AU61" s="243"/>
      <c r="AV61" s="242" t="s">
        <v>362</v>
      </c>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V61" s="238"/>
      <c r="BW61" s="238"/>
      <c r="BX61" s="238"/>
      <c r="BY61" s="238"/>
      <c r="BZ61" s="238"/>
      <c r="CA61" s="238"/>
      <c r="CB61" s="238"/>
      <c r="CC61" s="238"/>
      <c r="CD61" s="238"/>
      <c r="CE61" s="238"/>
      <c r="CF61" s="238" t="s">
        <v>362</v>
      </c>
      <c r="CG61" s="238"/>
      <c r="CH61" s="238"/>
      <c r="CI61" s="238"/>
      <c r="CJ61" s="238"/>
      <c r="CK61" s="238"/>
      <c r="CL61" s="238"/>
      <c r="CM61" s="238"/>
      <c r="CN61" s="238"/>
      <c r="CO61" s="238"/>
      <c r="CP61" s="238"/>
      <c r="CQ61" s="238"/>
      <c r="CR61" s="238"/>
      <c r="CS61" s="238"/>
      <c r="CT61" s="238"/>
      <c r="CU61" s="238"/>
      <c r="CV61" s="238"/>
      <c r="CW61" s="238"/>
      <c r="CX61" s="238"/>
      <c r="CY61" s="238"/>
      <c r="CZ61" s="238"/>
      <c r="DA61" s="238"/>
      <c r="DB61" s="238"/>
      <c r="DC61" s="238"/>
      <c r="DF61" s="243"/>
      <c r="DG61" s="243"/>
      <c r="DH61" s="243"/>
      <c r="DI61" s="243"/>
      <c r="DJ61" s="243"/>
      <c r="DK61" s="243"/>
      <c r="DL61" s="243"/>
      <c r="DM61" s="243"/>
      <c r="DN61" s="243"/>
      <c r="DO61" s="243"/>
      <c r="DP61" s="243" t="s">
        <v>362</v>
      </c>
      <c r="DQ61" s="243"/>
      <c r="DR61" s="243"/>
      <c r="DS61" s="243"/>
      <c r="DT61" s="243"/>
      <c r="DU61" s="243"/>
      <c r="DV61" s="243"/>
      <c r="DW61" s="243"/>
      <c r="DX61" s="243"/>
      <c r="DY61" s="243"/>
      <c r="DZ61" s="243"/>
      <c r="EA61" s="243"/>
      <c r="EB61" s="243"/>
      <c r="EC61" s="243"/>
      <c r="ED61" s="243"/>
      <c r="EE61" s="243"/>
      <c r="EF61" s="243"/>
      <c r="EG61" s="243"/>
      <c r="EH61" s="243"/>
      <c r="EI61" s="243"/>
      <c r="EJ61" s="243"/>
      <c r="EK61" s="243"/>
      <c r="EL61" s="243"/>
      <c r="EM61" s="243"/>
      <c r="EP61" s="238"/>
      <c r="EQ61" s="238"/>
      <c r="ER61" s="238"/>
      <c r="ES61" s="238"/>
      <c r="ET61" s="238"/>
      <c r="EU61" s="238"/>
      <c r="EV61" s="238"/>
      <c r="EW61" s="238"/>
      <c r="EX61" s="238"/>
      <c r="EY61" s="238"/>
      <c r="EZ61" s="238" t="s">
        <v>362</v>
      </c>
      <c r="FA61" s="238"/>
      <c r="FB61" s="238"/>
      <c r="FC61" s="238"/>
      <c r="FD61" s="238"/>
      <c r="FE61" s="238"/>
      <c r="FF61" s="238"/>
      <c r="FG61" s="238"/>
      <c r="FH61" s="238"/>
      <c r="FI61" s="238"/>
      <c r="FJ61" s="238"/>
      <c r="FK61" s="238"/>
      <c r="FL61" s="238"/>
      <c r="FM61" s="238"/>
      <c r="FN61" s="238"/>
      <c r="FO61" s="238"/>
      <c r="FP61" s="238"/>
      <c r="FQ61" s="238"/>
      <c r="FR61" s="238"/>
      <c r="FS61" s="238"/>
      <c r="FT61" s="238"/>
      <c r="FU61" s="238"/>
      <c r="FV61" s="238"/>
      <c r="FW61" s="238"/>
      <c r="FZ61" s="253"/>
      <c r="GA61" s="251"/>
      <c r="GB61" s="248" t="s">
        <v>238</v>
      </c>
      <c r="GC61" s="247"/>
      <c r="GD61" s="247"/>
      <c r="GE61" s="247"/>
      <c r="GF61" s="247"/>
      <c r="GG61" s="247"/>
      <c r="GH61" s="247"/>
      <c r="GI61" s="249"/>
      <c r="GJ61" s="1267">
        <f>AG128+BQ128+DA128+EK128+FU128</f>
        <v>0</v>
      </c>
      <c r="GK61" s="1268"/>
      <c r="GL61" s="230"/>
      <c r="GM61" s="268">
        <f>MTDC!X179</f>
        <v>0</v>
      </c>
    </row>
    <row r="62" spans="2:195" ht="5.2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19"/>
      <c r="AK62" s="219"/>
      <c r="AL62" s="245"/>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V62" s="238"/>
      <c r="BW62" s="238"/>
      <c r="BX62" s="238"/>
      <c r="BY62" s="238"/>
      <c r="BZ62" s="238"/>
      <c r="CA62" s="238"/>
      <c r="CB62" s="238"/>
      <c r="CC62" s="238"/>
      <c r="CD62" s="238"/>
      <c r="CE62" s="238"/>
      <c r="CF62" s="238"/>
      <c r="CG62" s="238"/>
      <c r="CH62" s="238"/>
      <c r="CI62" s="238"/>
      <c r="CJ62" s="238"/>
      <c r="CK62" s="238"/>
      <c r="CL62" s="238"/>
      <c r="CM62" s="238"/>
      <c r="CN62" s="238"/>
      <c r="CO62" s="238"/>
      <c r="CP62" s="238"/>
      <c r="CQ62" s="238"/>
      <c r="CR62" s="238"/>
      <c r="CS62" s="238"/>
      <c r="CT62" s="238"/>
      <c r="CU62" s="238"/>
      <c r="CV62" s="238"/>
      <c r="CW62" s="238"/>
      <c r="CX62" s="238"/>
      <c r="CY62" s="238"/>
      <c r="CZ62" s="238"/>
      <c r="DA62" s="238"/>
      <c r="DB62" s="238"/>
      <c r="DC62" s="238"/>
      <c r="DF62" s="243"/>
      <c r="DG62" s="243"/>
      <c r="DH62" s="243"/>
      <c r="DI62" s="243"/>
      <c r="DJ62" s="243"/>
      <c r="DK62" s="243"/>
      <c r="DL62" s="243"/>
      <c r="DM62" s="243"/>
      <c r="DN62" s="243"/>
      <c r="DO62" s="243"/>
      <c r="DP62" s="243"/>
      <c r="DQ62" s="243"/>
      <c r="DR62" s="243"/>
      <c r="DS62" s="243"/>
      <c r="DT62" s="243"/>
      <c r="DU62" s="243"/>
      <c r="DV62" s="243"/>
      <c r="DW62" s="243"/>
      <c r="DX62" s="243"/>
      <c r="DY62" s="243"/>
      <c r="DZ62" s="243"/>
      <c r="EA62" s="243"/>
      <c r="EB62" s="243"/>
      <c r="EC62" s="243"/>
      <c r="ED62" s="243"/>
      <c r="EE62" s="243"/>
      <c r="EF62" s="243"/>
      <c r="EG62" s="243"/>
      <c r="EH62" s="243"/>
      <c r="EI62" s="243"/>
      <c r="EJ62" s="243"/>
      <c r="EK62" s="243"/>
      <c r="EL62" s="243"/>
      <c r="EM62" s="243"/>
      <c r="EP62" s="238"/>
      <c r="EQ62" s="238"/>
      <c r="ER62" s="238"/>
      <c r="ES62" s="238"/>
      <c r="ET62" s="238"/>
      <c r="EU62" s="238"/>
      <c r="EV62" s="238"/>
      <c r="EW62" s="238"/>
      <c r="EX62" s="238"/>
      <c r="EY62" s="238"/>
      <c r="EZ62" s="238"/>
      <c r="FA62" s="238"/>
      <c r="FB62" s="238"/>
      <c r="FC62" s="238"/>
      <c r="FD62" s="238"/>
      <c r="FE62" s="238"/>
      <c r="FF62" s="238"/>
      <c r="FG62" s="238"/>
      <c r="FH62" s="238"/>
      <c r="FI62" s="238"/>
      <c r="FJ62" s="238"/>
      <c r="FK62" s="238"/>
      <c r="FL62" s="238"/>
      <c r="FM62" s="238"/>
      <c r="FN62" s="238"/>
      <c r="FO62" s="238"/>
      <c r="FP62" s="238"/>
      <c r="FQ62" s="238"/>
      <c r="FR62" s="238"/>
      <c r="FS62" s="238"/>
      <c r="FT62" s="238"/>
      <c r="FU62" s="238"/>
      <c r="FV62" s="238"/>
      <c r="FW62" s="238"/>
      <c r="FZ62" s="253"/>
      <c r="GA62" s="252"/>
      <c r="GB62" s="247"/>
      <c r="GC62" s="247"/>
      <c r="GD62" s="247"/>
      <c r="GE62" s="247"/>
      <c r="GF62" s="247"/>
      <c r="GG62" s="247"/>
      <c r="GH62" s="247"/>
      <c r="GI62" s="249"/>
      <c r="GJ62" s="249"/>
      <c r="GK62" s="249"/>
      <c r="GL62" s="230"/>
      <c r="GM62" s="268"/>
    </row>
    <row r="63" spans="2:195" ht="5.2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19"/>
      <c r="AK63" s="219"/>
      <c r="AL63" s="245"/>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V63" s="238"/>
      <c r="BW63" s="238"/>
      <c r="BX63" s="238"/>
      <c r="BY63" s="238"/>
      <c r="BZ63" s="238"/>
      <c r="CA63" s="238"/>
      <c r="CB63" s="238"/>
      <c r="CC63" s="238"/>
      <c r="CD63" s="238"/>
      <c r="CE63" s="238"/>
      <c r="CF63" s="238"/>
      <c r="CG63" s="238"/>
      <c r="CH63" s="238"/>
      <c r="CI63" s="238"/>
      <c r="CJ63" s="238"/>
      <c r="CK63" s="238"/>
      <c r="CL63" s="238"/>
      <c r="CM63" s="238"/>
      <c r="CN63" s="238"/>
      <c r="CO63" s="238"/>
      <c r="CP63" s="238"/>
      <c r="CQ63" s="238"/>
      <c r="CR63" s="238"/>
      <c r="CS63" s="238"/>
      <c r="CT63" s="238"/>
      <c r="CU63" s="238"/>
      <c r="CV63" s="238"/>
      <c r="CW63" s="238"/>
      <c r="CX63" s="238"/>
      <c r="CY63" s="238"/>
      <c r="CZ63" s="238"/>
      <c r="DA63" s="238"/>
      <c r="DB63" s="238"/>
      <c r="DC63" s="238"/>
      <c r="DF63" s="243"/>
      <c r="DG63" s="243"/>
      <c r="DH63" s="243"/>
      <c r="DI63" s="243"/>
      <c r="DJ63" s="243"/>
      <c r="DK63" s="243"/>
      <c r="DL63" s="243"/>
      <c r="DM63" s="243"/>
      <c r="DN63" s="243"/>
      <c r="DO63" s="243"/>
      <c r="DP63" s="243"/>
      <c r="DQ63" s="243"/>
      <c r="DR63" s="243"/>
      <c r="DS63" s="243"/>
      <c r="DT63" s="243"/>
      <c r="DU63" s="243"/>
      <c r="DV63" s="243"/>
      <c r="DW63" s="243"/>
      <c r="DX63" s="243"/>
      <c r="DY63" s="243"/>
      <c r="DZ63" s="243"/>
      <c r="EA63" s="243"/>
      <c r="EB63" s="243"/>
      <c r="EC63" s="243"/>
      <c r="ED63" s="243"/>
      <c r="EE63" s="243"/>
      <c r="EF63" s="243"/>
      <c r="EG63" s="243"/>
      <c r="EH63" s="243"/>
      <c r="EI63" s="243"/>
      <c r="EJ63" s="243"/>
      <c r="EK63" s="243"/>
      <c r="EL63" s="243"/>
      <c r="EM63" s="243"/>
      <c r="EP63" s="238"/>
      <c r="EQ63" s="238"/>
      <c r="ER63" s="238"/>
      <c r="ES63" s="238"/>
      <c r="ET63" s="238"/>
      <c r="EU63" s="238"/>
      <c r="EV63" s="238"/>
      <c r="EW63" s="238"/>
      <c r="EX63" s="238"/>
      <c r="EY63" s="238"/>
      <c r="EZ63" s="238"/>
      <c r="FA63" s="238"/>
      <c r="FB63" s="238"/>
      <c r="FC63" s="238"/>
      <c r="FD63" s="238"/>
      <c r="FE63" s="238"/>
      <c r="FF63" s="238"/>
      <c r="FG63" s="238"/>
      <c r="FH63" s="238"/>
      <c r="FI63" s="238"/>
      <c r="FJ63" s="238"/>
      <c r="FK63" s="238"/>
      <c r="FL63" s="238"/>
      <c r="FM63" s="238"/>
      <c r="FN63" s="238"/>
      <c r="FO63" s="238"/>
      <c r="FP63" s="238"/>
      <c r="FQ63" s="238"/>
      <c r="FR63" s="238"/>
      <c r="FS63" s="238"/>
      <c r="FT63" s="238"/>
      <c r="FU63" s="238"/>
      <c r="FV63" s="238"/>
      <c r="FW63" s="238"/>
      <c r="FZ63" s="253"/>
      <c r="GA63" s="252"/>
      <c r="GB63" s="1283" t="s">
        <v>239</v>
      </c>
      <c r="GC63" s="1004"/>
      <c r="GD63" s="247"/>
      <c r="GE63" s="247"/>
      <c r="GF63" s="247"/>
      <c r="GG63" s="247"/>
      <c r="GH63" s="247"/>
      <c r="GI63" s="249"/>
      <c r="GJ63" s="1278">
        <f>AG134+BQ134+DA134+EK134+FU134</f>
        <v>0</v>
      </c>
      <c r="GK63" s="1279"/>
      <c r="GL63" s="230"/>
      <c r="GM63" s="268"/>
    </row>
    <row r="64" spans="2:195" ht="3"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19"/>
      <c r="AK64" s="219"/>
      <c r="AL64" s="245"/>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V64" s="238"/>
      <c r="BW64" s="238"/>
      <c r="BX64" s="238"/>
      <c r="BY64" s="238"/>
      <c r="BZ64" s="238"/>
      <c r="CA64" s="238"/>
      <c r="CB64" s="238"/>
      <c r="CC64" s="238"/>
      <c r="CD64" s="238"/>
      <c r="CE64" s="238"/>
      <c r="CF64" s="238"/>
      <c r="CG64" s="238"/>
      <c r="CH64" s="238"/>
      <c r="CI64" s="238"/>
      <c r="CJ64" s="238"/>
      <c r="CK64" s="238"/>
      <c r="CL64" s="238"/>
      <c r="CM64" s="238"/>
      <c r="CN64" s="238"/>
      <c r="CO64" s="238"/>
      <c r="CP64" s="238"/>
      <c r="CQ64" s="238"/>
      <c r="CR64" s="238"/>
      <c r="CS64" s="238"/>
      <c r="CT64" s="238"/>
      <c r="CU64" s="238"/>
      <c r="CV64" s="238"/>
      <c r="CW64" s="238"/>
      <c r="CX64" s="238"/>
      <c r="CY64" s="238"/>
      <c r="CZ64" s="238"/>
      <c r="DA64" s="238"/>
      <c r="DB64" s="238"/>
      <c r="DC64" s="238"/>
      <c r="DF64" s="243"/>
      <c r="DG64" s="243"/>
      <c r="DH64" s="243"/>
      <c r="DI64" s="243"/>
      <c r="DJ64" s="243"/>
      <c r="DK64" s="243"/>
      <c r="DL64" s="243"/>
      <c r="DM64" s="243"/>
      <c r="DN64" s="243"/>
      <c r="DO64" s="243"/>
      <c r="DP64" s="243"/>
      <c r="DQ64" s="243"/>
      <c r="DR64" s="243"/>
      <c r="DS64" s="243"/>
      <c r="DT64" s="243"/>
      <c r="DU64" s="243"/>
      <c r="DV64" s="243"/>
      <c r="DW64" s="243"/>
      <c r="DX64" s="243"/>
      <c r="DY64" s="243"/>
      <c r="DZ64" s="243"/>
      <c r="EA64" s="243"/>
      <c r="EB64" s="243"/>
      <c r="EC64" s="243"/>
      <c r="ED64" s="243"/>
      <c r="EE64" s="243"/>
      <c r="EF64" s="243"/>
      <c r="EG64" s="243"/>
      <c r="EH64" s="243"/>
      <c r="EI64" s="243"/>
      <c r="EJ64" s="243"/>
      <c r="EK64" s="243"/>
      <c r="EL64" s="243"/>
      <c r="EM64" s="243"/>
      <c r="EP64" s="238"/>
      <c r="EQ64" s="238"/>
      <c r="ER64" s="238"/>
      <c r="ES64" s="238"/>
      <c r="ET64" s="238"/>
      <c r="EU64" s="238"/>
      <c r="EV64" s="238"/>
      <c r="EW64" s="238"/>
      <c r="EX64" s="238"/>
      <c r="EY64" s="238"/>
      <c r="EZ64" s="238"/>
      <c r="FA64" s="238"/>
      <c r="FB64" s="238"/>
      <c r="FC64" s="238"/>
      <c r="FD64" s="238"/>
      <c r="FE64" s="238"/>
      <c r="FF64" s="238"/>
      <c r="FG64" s="238"/>
      <c r="FH64" s="238"/>
      <c r="FI64" s="238"/>
      <c r="FJ64" s="238"/>
      <c r="FK64" s="238"/>
      <c r="FL64" s="238"/>
      <c r="FM64" s="238"/>
      <c r="FN64" s="238"/>
      <c r="FO64" s="238"/>
      <c r="FP64" s="238"/>
      <c r="FQ64" s="238"/>
      <c r="FR64" s="238"/>
      <c r="FS64" s="238"/>
      <c r="FT64" s="238"/>
      <c r="FU64" s="238"/>
      <c r="FV64" s="238"/>
      <c r="FW64" s="238"/>
      <c r="FZ64" s="253"/>
      <c r="GA64" s="252"/>
      <c r="GB64" s="1004"/>
      <c r="GC64" s="1004"/>
      <c r="GD64" s="219"/>
      <c r="GE64" s="219"/>
      <c r="GF64" s="219"/>
      <c r="GG64" s="219"/>
      <c r="GH64" s="219"/>
      <c r="GI64" s="219"/>
      <c r="GJ64" s="1280"/>
      <c r="GK64" s="1281"/>
      <c r="GL64" s="230"/>
      <c r="GM64" s="268"/>
    </row>
    <row r="65" spans="2:195" ht="5.2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19"/>
      <c r="AK65" s="219"/>
      <c r="AL65" s="245"/>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S65" s="238"/>
      <c r="CT65" s="238"/>
      <c r="CU65" s="238"/>
      <c r="CV65" s="238"/>
      <c r="CW65" s="238"/>
      <c r="CX65" s="238"/>
      <c r="CY65" s="238"/>
      <c r="CZ65" s="238"/>
      <c r="DA65" s="238"/>
      <c r="DB65" s="238"/>
      <c r="DC65" s="238"/>
      <c r="DF65" s="243"/>
      <c r="DG65" s="243"/>
      <c r="DH65" s="243"/>
      <c r="DI65" s="243"/>
      <c r="DJ65" s="243"/>
      <c r="DK65" s="243"/>
      <c r="DL65" s="243"/>
      <c r="DM65" s="243"/>
      <c r="DN65" s="243"/>
      <c r="DO65" s="243"/>
      <c r="DP65" s="243"/>
      <c r="DQ65" s="243"/>
      <c r="DR65" s="243"/>
      <c r="DS65" s="243"/>
      <c r="DT65" s="243"/>
      <c r="DU65" s="243"/>
      <c r="DV65" s="243"/>
      <c r="DW65" s="243"/>
      <c r="DX65" s="243"/>
      <c r="DY65" s="243"/>
      <c r="DZ65" s="243"/>
      <c r="EA65" s="243"/>
      <c r="EB65" s="243"/>
      <c r="EC65" s="243"/>
      <c r="ED65" s="243"/>
      <c r="EE65" s="243"/>
      <c r="EF65" s="243"/>
      <c r="EG65" s="243"/>
      <c r="EH65" s="243"/>
      <c r="EI65" s="243"/>
      <c r="EJ65" s="243"/>
      <c r="EK65" s="243"/>
      <c r="EL65" s="243"/>
      <c r="EM65" s="243"/>
      <c r="EP65" s="238"/>
      <c r="EQ65" s="238"/>
      <c r="ER65" s="238"/>
      <c r="ES65" s="238"/>
      <c r="ET65" s="238"/>
      <c r="EU65" s="238"/>
      <c r="EV65" s="238"/>
      <c r="EW65" s="238"/>
      <c r="EX65" s="238"/>
      <c r="EY65" s="238"/>
      <c r="EZ65" s="238"/>
      <c r="FA65" s="238"/>
      <c r="FB65" s="238"/>
      <c r="FC65" s="238"/>
      <c r="FD65" s="238"/>
      <c r="FE65" s="238"/>
      <c r="FF65" s="238"/>
      <c r="FG65" s="238"/>
      <c r="FH65" s="238"/>
      <c r="FI65" s="238"/>
      <c r="FJ65" s="238"/>
      <c r="FK65" s="238"/>
      <c r="FL65" s="238"/>
      <c r="FM65" s="238"/>
      <c r="FN65" s="238"/>
      <c r="FO65" s="238"/>
      <c r="FP65" s="238"/>
      <c r="FQ65" s="238"/>
      <c r="FR65" s="238"/>
      <c r="FS65" s="238"/>
      <c r="FT65" s="238"/>
      <c r="FU65" s="238"/>
      <c r="FV65" s="238"/>
      <c r="FW65" s="238"/>
      <c r="FZ65" s="253"/>
      <c r="GA65" s="252"/>
      <c r="GB65" s="219"/>
      <c r="GC65" s="219"/>
      <c r="GD65" s="219"/>
      <c r="GE65" s="219"/>
      <c r="GF65" s="219"/>
      <c r="GG65" s="219"/>
      <c r="GH65" s="219"/>
      <c r="GI65" s="219"/>
      <c r="GJ65" s="1282"/>
      <c r="GK65" s="964"/>
      <c r="GL65" s="230"/>
      <c r="GM65" s="268"/>
    </row>
    <row r="66" spans="2:195" ht="5.2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19"/>
      <c r="AK66" s="219"/>
      <c r="AL66" s="245"/>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V66" s="238"/>
      <c r="BW66" s="238"/>
      <c r="BX66" s="238"/>
      <c r="BY66" s="238"/>
      <c r="BZ66" s="238"/>
      <c r="CA66" s="238"/>
      <c r="CB66" s="238"/>
      <c r="CC66" s="238"/>
      <c r="CD66" s="238"/>
      <c r="CE66" s="238"/>
      <c r="CF66" s="238"/>
      <c r="CG66" s="238"/>
      <c r="CH66" s="238"/>
      <c r="CI66" s="238"/>
      <c r="CJ66" s="238"/>
      <c r="CK66" s="238"/>
      <c r="CL66" s="238"/>
      <c r="CM66" s="238"/>
      <c r="CN66" s="238"/>
      <c r="CO66" s="238"/>
      <c r="CP66" s="238"/>
      <c r="CQ66" s="238"/>
      <c r="CR66" s="238"/>
      <c r="CS66" s="238"/>
      <c r="CT66" s="238"/>
      <c r="CU66" s="238"/>
      <c r="CV66" s="238"/>
      <c r="CW66" s="238"/>
      <c r="CX66" s="238"/>
      <c r="CY66" s="238"/>
      <c r="CZ66" s="238"/>
      <c r="DA66" s="238"/>
      <c r="DB66" s="238"/>
      <c r="DC66" s="238"/>
      <c r="DF66" s="243"/>
      <c r="DG66" s="243"/>
      <c r="DH66" s="243"/>
      <c r="DI66" s="243"/>
      <c r="DJ66" s="243"/>
      <c r="DK66" s="243"/>
      <c r="DL66" s="243"/>
      <c r="DM66" s="243"/>
      <c r="DN66" s="243"/>
      <c r="DO66" s="243"/>
      <c r="DP66" s="243"/>
      <c r="DQ66" s="243"/>
      <c r="DR66" s="243"/>
      <c r="DS66" s="243"/>
      <c r="DT66" s="243"/>
      <c r="DU66" s="243"/>
      <c r="DV66" s="243"/>
      <c r="DW66" s="243"/>
      <c r="DX66" s="243"/>
      <c r="DY66" s="243"/>
      <c r="DZ66" s="243"/>
      <c r="EA66" s="243"/>
      <c r="EB66" s="243"/>
      <c r="EC66" s="243"/>
      <c r="ED66" s="243"/>
      <c r="EE66" s="243"/>
      <c r="EF66" s="243"/>
      <c r="EG66" s="243"/>
      <c r="EH66" s="243"/>
      <c r="EI66" s="243"/>
      <c r="EJ66" s="243"/>
      <c r="EK66" s="243"/>
      <c r="EL66" s="243"/>
      <c r="EM66" s="243"/>
      <c r="EP66" s="238"/>
      <c r="EQ66" s="238"/>
      <c r="ER66" s="238"/>
      <c r="ES66" s="238"/>
      <c r="ET66" s="238"/>
      <c r="EU66" s="238"/>
      <c r="EV66" s="238"/>
      <c r="EW66" s="238"/>
      <c r="EX66" s="238"/>
      <c r="EY66" s="238"/>
      <c r="EZ66" s="238"/>
      <c r="FA66" s="238"/>
      <c r="FB66" s="238"/>
      <c r="FC66" s="238"/>
      <c r="FD66" s="238"/>
      <c r="FE66" s="238"/>
      <c r="FF66" s="238"/>
      <c r="FG66" s="238"/>
      <c r="FH66" s="238"/>
      <c r="FI66" s="238"/>
      <c r="FJ66" s="238"/>
      <c r="FK66" s="238"/>
      <c r="FL66" s="238"/>
      <c r="FM66" s="238"/>
      <c r="FN66" s="238"/>
      <c r="FO66" s="238"/>
      <c r="FP66" s="238"/>
      <c r="FQ66" s="238"/>
      <c r="FR66" s="238"/>
      <c r="FS66" s="238"/>
      <c r="FT66" s="238"/>
      <c r="FU66" s="238"/>
      <c r="FV66" s="238"/>
      <c r="FW66" s="238"/>
      <c r="FZ66" s="253"/>
      <c r="GA66" s="252"/>
      <c r="GB66" s="219"/>
      <c r="GC66" s="219"/>
      <c r="GD66" s="219"/>
      <c r="GE66" s="219"/>
      <c r="GF66" s="219"/>
      <c r="GG66" s="219"/>
      <c r="GH66" s="219"/>
      <c r="GI66" s="219"/>
      <c r="GJ66" s="219"/>
      <c r="GK66" s="219"/>
      <c r="GL66" s="230"/>
      <c r="GM66" s="268"/>
    </row>
    <row r="67" spans="2:195" ht="12.75"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19"/>
      <c r="AK67" s="219"/>
      <c r="AL67" s="245"/>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V67" s="238"/>
      <c r="BW67" s="238"/>
      <c r="BX67" s="238"/>
      <c r="BY67" s="238"/>
      <c r="BZ67" s="238"/>
      <c r="CA67" s="238"/>
      <c r="CB67" s="238"/>
      <c r="CC67" s="238"/>
      <c r="CD67" s="238"/>
      <c r="CE67" s="238"/>
      <c r="CF67" s="238"/>
      <c r="CG67" s="238"/>
      <c r="CH67" s="238"/>
      <c r="CI67" s="238"/>
      <c r="CJ67" s="238"/>
      <c r="CK67" s="238"/>
      <c r="CL67" s="238"/>
      <c r="CM67" s="238"/>
      <c r="CN67" s="238"/>
      <c r="CO67" s="238"/>
      <c r="CP67" s="238"/>
      <c r="CQ67" s="238"/>
      <c r="CR67" s="238"/>
      <c r="CS67" s="238"/>
      <c r="CT67" s="238"/>
      <c r="CU67" s="238"/>
      <c r="CV67" s="238"/>
      <c r="CW67" s="238"/>
      <c r="CX67" s="238"/>
      <c r="CY67" s="238"/>
      <c r="CZ67" s="238"/>
      <c r="DA67" s="238"/>
      <c r="DB67" s="238"/>
      <c r="DC67" s="238"/>
      <c r="DF67" s="243"/>
      <c r="DG67" s="243"/>
      <c r="DH67" s="243"/>
      <c r="DI67" s="243"/>
      <c r="DJ67" s="243"/>
      <c r="DK67" s="243"/>
      <c r="DL67" s="243"/>
      <c r="DM67" s="243"/>
      <c r="DN67" s="243"/>
      <c r="DO67" s="243"/>
      <c r="DP67" s="243"/>
      <c r="DQ67" s="243"/>
      <c r="DR67" s="243"/>
      <c r="DS67" s="243"/>
      <c r="DT67" s="243"/>
      <c r="DU67" s="243"/>
      <c r="DV67" s="243"/>
      <c r="DW67" s="243"/>
      <c r="DX67" s="243"/>
      <c r="DY67" s="243"/>
      <c r="DZ67" s="243"/>
      <c r="EA67" s="243"/>
      <c r="EB67" s="243"/>
      <c r="EC67" s="243"/>
      <c r="ED67" s="243"/>
      <c r="EE67" s="243"/>
      <c r="EF67" s="243"/>
      <c r="EG67" s="243"/>
      <c r="EH67" s="243"/>
      <c r="EI67" s="243"/>
      <c r="EJ67" s="243"/>
      <c r="EK67" s="243"/>
      <c r="EL67" s="243"/>
      <c r="EM67" s="243"/>
      <c r="EP67" s="238"/>
      <c r="EQ67" s="238"/>
      <c r="ER67" s="238"/>
      <c r="ES67" s="238"/>
      <c r="ET67" s="238"/>
      <c r="EU67" s="238"/>
      <c r="EV67" s="238"/>
      <c r="EW67" s="238"/>
      <c r="EX67" s="238"/>
      <c r="EY67" s="238"/>
      <c r="EZ67" s="238"/>
      <c r="FA67" s="238"/>
      <c r="FB67" s="238"/>
      <c r="FC67" s="238"/>
      <c r="FD67" s="238"/>
      <c r="FE67" s="238"/>
      <c r="FF67" s="238"/>
      <c r="FG67" s="238"/>
      <c r="FH67" s="238"/>
      <c r="FI67" s="238"/>
      <c r="FJ67" s="238"/>
      <c r="FK67" s="238"/>
      <c r="FL67" s="238"/>
      <c r="FM67" s="238"/>
      <c r="FN67" s="238"/>
      <c r="FO67" s="238"/>
      <c r="FP67" s="238"/>
      <c r="FQ67" s="238"/>
      <c r="FR67" s="238"/>
      <c r="FS67" s="238"/>
      <c r="FT67" s="238"/>
      <c r="FU67" s="238"/>
      <c r="FV67" s="238"/>
      <c r="FW67" s="238"/>
      <c r="FZ67" s="253"/>
      <c r="GA67" s="277"/>
      <c r="GB67" s="235"/>
      <c r="GC67" s="235"/>
      <c r="GD67" s="235"/>
      <c r="GE67" s="235"/>
      <c r="GF67" s="235"/>
      <c r="GG67" s="235"/>
      <c r="GH67" s="235"/>
      <c r="GI67" s="235"/>
      <c r="GJ67" s="235"/>
      <c r="GK67" s="235"/>
      <c r="GL67" s="236"/>
      <c r="GM67" s="268"/>
    </row>
    <row r="68" spans="2:195" ht="12.75" customHeight="1">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19"/>
      <c r="AK68" s="219"/>
      <c r="AL68" s="245"/>
      <c r="AM68" s="243"/>
      <c r="AN68" s="243"/>
      <c r="AO68" s="243"/>
      <c r="AP68" s="243"/>
      <c r="AQ68" s="243"/>
      <c r="AR68" s="243"/>
      <c r="AS68" s="243"/>
      <c r="AT68" s="243"/>
      <c r="AU68" s="243"/>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V68" s="238"/>
      <c r="BW68" s="238"/>
      <c r="BX68" s="238"/>
      <c r="BY68" s="238"/>
      <c r="BZ68" s="238"/>
      <c r="CA68" s="238"/>
      <c r="CB68" s="238"/>
      <c r="CC68" s="238"/>
      <c r="CD68" s="238"/>
      <c r="CE68" s="238"/>
      <c r="CF68" s="238"/>
      <c r="CG68" s="238"/>
      <c r="CH68" s="238"/>
      <c r="CI68" s="238"/>
      <c r="CJ68" s="238"/>
      <c r="CK68" s="238"/>
      <c r="CL68" s="238"/>
      <c r="CM68" s="238"/>
      <c r="CN68" s="238"/>
      <c r="CO68" s="238"/>
      <c r="CP68" s="238"/>
      <c r="CQ68" s="238"/>
      <c r="CR68" s="238"/>
      <c r="CS68" s="238"/>
      <c r="CT68" s="238"/>
      <c r="CU68" s="238"/>
      <c r="CV68" s="238"/>
      <c r="CW68" s="238"/>
      <c r="CX68" s="238"/>
      <c r="CY68" s="238"/>
      <c r="CZ68" s="238"/>
      <c r="DA68" s="238"/>
      <c r="DB68" s="238"/>
      <c r="DC68" s="238"/>
      <c r="DF68" s="243"/>
      <c r="DG68" s="243"/>
      <c r="DH68" s="243"/>
      <c r="DI68" s="243"/>
      <c r="DJ68" s="243"/>
      <c r="DK68" s="243"/>
      <c r="DL68" s="243"/>
      <c r="DM68" s="243"/>
      <c r="DN68" s="243"/>
      <c r="DO68" s="243"/>
      <c r="DP68" s="243"/>
      <c r="DQ68" s="243"/>
      <c r="DR68" s="243"/>
      <c r="DS68" s="243"/>
      <c r="DT68" s="243"/>
      <c r="DU68" s="243"/>
      <c r="DV68" s="243"/>
      <c r="DW68" s="243"/>
      <c r="DX68" s="243"/>
      <c r="DY68" s="243"/>
      <c r="DZ68" s="243"/>
      <c r="EA68" s="243"/>
      <c r="EB68" s="243"/>
      <c r="EC68" s="243"/>
      <c r="ED68" s="243"/>
      <c r="EE68" s="243"/>
      <c r="EF68" s="243"/>
      <c r="EG68" s="243"/>
      <c r="EH68" s="243"/>
      <c r="EI68" s="243"/>
      <c r="EJ68" s="243"/>
      <c r="EK68" s="243"/>
      <c r="EL68" s="243"/>
      <c r="EM68" s="243"/>
      <c r="EP68" s="238"/>
      <c r="EQ68" s="238"/>
      <c r="ER68" s="238"/>
      <c r="ES68" s="238"/>
      <c r="ET68" s="238"/>
      <c r="EU68" s="238"/>
      <c r="EV68" s="238"/>
      <c r="EW68" s="238"/>
      <c r="EX68" s="238"/>
      <c r="EY68" s="238"/>
      <c r="EZ68" s="238"/>
      <c r="FA68" s="238"/>
      <c r="FB68" s="238"/>
      <c r="FC68" s="238"/>
      <c r="FD68" s="238"/>
      <c r="FE68" s="238"/>
      <c r="FF68" s="238"/>
      <c r="FG68" s="238"/>
      <c r="FH68" s="238"/>
      <c r="FI68" s="238"/>
      <c r="FJ68" s="238"/>
      <c r="FK68" s="238"/>
      <c r="FL68" s="238"/>
      <c r="FM68" s="238"/>
      <c r="FN68" s="238"/>
      <c r="FO68" s="238"/>
      <c r="FP68" s="238"/>
      <c r="FQ68" s="238"/>
      <c r="FR68" s="238"/>
      <c r="FS68" s="238"/>
      <c r="FT68" s="238"/>
      <c r="FU68" s="238"/>
      <c r="FV68" s="238"/>
      <c r="FW68" s="238"/>
      <c r="FZ68" s="253"/>
      <c r="GA68" s="274"/>
      <c r="GB68" s="253"/>
      <c r="GC68" s="253"/>
      <c r="GD68" s="253"/>
      <c r="GE68" s="253"/>
      <c r="GF68" s="253"/>
      <c r="GG68" s="253"/>
      <c r="GH68" s="253"/>
      <c r="GI68" s="253"/>
      <c r="GJ68" s="253"/>
      <c r="GK68" s="253"/>
      <c r="GL68" s="275"/>
      <c r="GM68" s="268"/>
    </row>
    <row r="69" spans="2:195" ht="12.75" customHeight="1">
      <c r="B69" s="238"/>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19"/>
      <c r="AK69" s="219"/>
      <c r="AL69" s="245"/>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V69" s="238"/>
      <c r="BW69" s="238"/>
      <c r="BX69" s="238"/>
      <c r="BY69" s="238"/>
      <c r="BZ69" s="238"/>
      <c r="CA69" s="238"/>
      <c r="CB69" s="238"/>
      <c r="CC69" s="238"/>
      <c r="CD69" s="238"/>
      <c r="CE69" s="238"/>
      <c r="CF69" s="238"/>
      <c r="CG69" s="238"/>
      <c r="CH69" s="238"/>
      <c r="CI69" s="238"/>
      <c r="CJ69" s="238"/>
      <c r="CK69" s="238"/>
      <c r="CL69" s="238"/>
      <c r="CM69" s="238"/>
      <c r="CN69" s="238"/>
      <c r="CO69" s="238"/>
      <c r="CP69" s="238"/>
      <c r="CQ69" s="238"/>
      <c r="CR69" s="238"/>
      <c r="CS69" s="238"/>
      <c r="CT69" s="238"/>
      <c r="CU69" s="238"/>
      <c r="CV69" s="238"/>
      <c r="CW69" s="238"/>
      <c r="CX69" s="238"/>
      <c r="CY69" s="238"/>
      <c r="CZ69" s="238"/>
      <c r="DA69" s="238"/>
      <c r="DB69" s="238"/>
      <c r="DC69" s="238"/>
      <c r="DF69" s="243"/>
      <c r="DG69" s="243"/>
      <c r="DH69" s="243"/>
      <c r="DI69" s="243"/>
      <c r="DJ69" s="243"/>
      <c r="DK69" s="243"/>
      <c r="DL69" s="243"/>
      <c r="DM69" s="243"/>
      <c r="DN69" s="243"/>
      <c r="DO69" s="243"/>
      <c r="DP69" s="243"/>
      <c r="DQ69" s="243"/>
      <c r="DR69" s="243"/>
      <c r="DS69" s="243"/>
      <c r="DT69" s="243"/>
      <c r="DU69" s="243"/>
      <c r="DV69" s="243"/>
      <c r="DW69" s="243"/>
      <c r="DX69" s="243"/>
      <c r="DY69" s="243"/>
      <c r="DZ69" s="243"/>
      <c r="EA69" s="243"/>
      <c r="EB69" s="243"/>
      <c r="EC69" s="243"/>
      <c r="ED69" s="243"/>
      <c r="EE69" s="243"/>
      <c r="EF69" s="243"/>
      <c r="EG69" s="243"/>
      <c r="EH69" s="243"/>
      <c r="EI69" s="243"/>
      <c r="EJ69" s="243"/>
      <c r="EK69" s="243"/>
      <c r="EL69" s="243"/>
      <c r="EM69" s="243"/>
      <c r="EP69" s="238"/>
      <c r="EQ69" s="238"/>
      <c r="ER69" s="238"/>
      <c r="ES69" s="238"/>
      <c r="ET69" s="238"/>
      <c r="EU69" s="238"/>
      <c r="EV69" s="238"/>
      <c r="EW69" s="238"/>
      <c r="EX69" s="238"/>
      <c r="EY69" s="238"/>
      <c r="EZ69" s="238"/>
      <c r="FA69" s="238"/>
      <c r="FB69" s="238"/>
      <c r="FC69" s="238"/>
      <c r="FD69" s="238"/>
      <c r="FE69" s="238"/>
      <c r="FF69" s="238"/>
      <c r="FG69" s="238"/>
      <c r="FH69" s="238"/>
      <c r="FI69" s="238"/>
      <c r="FJ69" s="238"/>
      <c r="FK69" s="238"/>
      <c r="FL69" s="238"/>
      <c r="FM69" s="238"/>
      <c r="FN69" s="238"/>
      <c r="FO69" s="238"/>
      <c r="FP69" s="238"/>
      <c r="FQ69" s="238"/>
      <c r="FR69" s="238"/>
      <c r="FS69" s="238"/>
      <c r="FT69" s="238"/>
      <c r="FU69" s="238"/>
      <c r="FV69" s="238"/>
      <c r="FW69" s="238"/>
      <c r="FZ69" s="253"/>
      <c r="GA69" s="274"/>
      <c r="GB69" s="275"/>
      <c r="GC69" s="275"/>
      <c r="GD69" s="275"/>
      <c r="GE69" s="275"/>
      <c r="GF69" s="275"/>
      <c r="GG69" s="275"/>
      <c r="GH69" s="275"/>
      <c r="GI69" s="275"/>
      <c r="GJ69" s="275"/>
      <c r="GK69" s="275"/>
      <c r="GL69" s="275"/>
      <c r="GM69" s="268"/>
    </row>
    <row r="70" spans="2:195" ht="12.75" customHeight="1">
      <c r="B70" s="238"/>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19"/>
      <c r="AK70" s="219"/>
      <c r="AL70" s="245"/>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V70" s="238"/>
      <c r="BW70" s="238"/>
      <c r="BX70" s="238"/>
      <c r="BY70" s="238"/>
      <c r="BZ70" s="238"/>
      <c r="CA70" s="238"/>
      <c r="CB70" s="238"/>
      <c r="CC70" s="238"/>
      <c r="CD70" s="238"/>
      <c r="CE70" s="238"/>
      <c r="CF70" s="238"/>
      <c r="CG70" s="238"/>
      <c r="CH70" s="238"/>
      <c r="CI70" s="238"/>
      <c r="CJ70" s="238"/>
      <c r="CK70" s="238"/>
      <c r="CL70" s="238"/>
      <c r="CM70" s="238"/>
      <c r="CN70" s="238"/>
      <c r="CO70" s="238"/>
      <c r="CP70" s="238"/>
      <c r="CQ70" s="238"/>
      <c r="CR70" s="238"/>
      <c r="CS70" s="238"/>
      <c r="CT70" s="238"/>
      <c r="CU70" s="238"/>
      <c r="CV70" s="238"/>
      <c r="CW70" s="238"/>
      <c r="CX70" s="238"/>
      <c r="CY70" s="238"/>
      <c r="CZ70" s="238"/>
      <c r="DA70" s="238"/>
      <c r="DB70" s="238"/>
      <c r="DC70" s="238"/>
      <c r="DF70" s="243"/>
      <c r="DG70" s="243"/>
      <c r="DH70" s="243"/>
      <c r="DI70" s="243"/>
      <c r="DJ70" s="243"/>
      <c r="DK70" s="243"/>
      <c r="DL70" s="243"/>
      <c r="DM70" s="243"/>
      <c r="DN70" s="243"/>
      <c r="DO70" s="243"/>
      <c r="DP70" s="243"/>
      <c r="DQ70" s="243"/>
      <c r="DR70" s="243"/>
      <c r="DS70" s="243"/>
      <c r="DT70" s="243"/>
      <c r="DU70" s="243"/>
      <c r="DV70" s="243"/>
      <c r="DW70" s="243"/>
      <c r="DX70" s="243"/>
      <c r="DY70" s="243"/>
      <c r="DZ70" s="243"/>
      <c r="EA70" s="243"/>
      <c r="EB70" s="243"/>
      <c r="EC70" s="243"/>
      <c r="ED70" s="243"/>
      <c r="EE70" s="243"/>
      <c r="EF70" s="243"/>
      <c r="EG70" s="243"/>
      <c r="EH70" s="243"/>
      <c r="EI70" s="243"/>
      <c r="EJ70" s="243"/>
      <c r="EK70" s="243"/>
      <c r="EL70" s="243"/>
      <c r="EM70" s="243"/>
      <c r="EP70" s="238"/>
      <c r="EQ70" s="238"/>
      <c r="ER70" s="238"/>
      <c r="ES70" s="238"/>
      <c r="ET70" s="238"/>
      <c r="EU70" s="238"/>
      <c r="EV70" s="238"/>
      <c r="EW70" s="238"/>
      <c r="EX70" s="238"/>
      <c r="EY70" s="238"/>
      <c r="EZ70" s="238"/>
      <c r="FA70" s="238"/>
      <c r="FB70" s="238"/>
      <c r="FC70" s="238"/>
      <c r="FD70" s="238"/>
      <c r="FE70" s="238"/>
      <c r="FF70" s="238"/>
      <c r="FG70" s="238"/>
      <c r="FH70" s="238"/>
      <c r="FI70" s="238"/>
      <c r="FJ70" s="238"/>
      <c r="FK70" s="238"/>
      <c r="FL70" s="238"/>
      <c r="FM70" s="238"/>
      <c r="FN70" s="238"/>
      <c r="FO70" s="238"/>
      <c r="FP70" s="238"/>
      <c r="FQ70" s="238"/>
      <c r="FR70" s="238"/>
      <c r="FS70" s="238"/>
      <c r="FT70" s="238"/>
      <c r="FU70" s="238"/>
      <c r="FV70" s="238"/>
      <c r="FW70" s="238"/>
      <c r="FZ70" s="253"/>
      <c r="GA70" s="274"/>
      <c r="GB70" s="275"/>
      <c r="GC70" s="275"/>
      <c r="GD70" s="275"/>
      <c r="GE70" s="275"/>
      <c r="GF70" s="275"/>
      <c r="GG70" s="275"/>
      <c r="GH70" s="275"/>
      <c r="GI70" s="275"/>
      <c r="GJ70" s="275"/>
      <c r="GK70" s="275"/>
      <c r="GL70" s="275"/>
      <c r="GM70" s="268"/>
    </row>
    <row r="71" spans="2:195" ht="12.75" customHeight="1">
      <c r="B71" s="238"/>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19"/>
      <c r="AK71" s="219"/>
      <c r="AL71" s="245"/>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V71" s="238"/>
      <c r="BW71" s="238"/>
      <c r="BX71" s="238"/>
      <c r="BY71" s="238"/>
      <c r="BZ71" s="238"/>
      <c r="CA71" s="238"/>
      <c r="CB71" s="238"/>
      <c r="CC71" s="238"/>
      <c r="CD71" s="238"/>
      <c r="CE71" s="238"/>
      <c r="CF71" s="238"/>
      <c r="CG71" s="238"/>
      <c r="CH71" s="238"/>
      <c r="CI71" s="238"/>
      <c r="CJ71" s="238"/>
      <c r="CK71" s="238"/>
      <c r="CL71" s="238"/>
      <c r="CM71" s="238"/>
      <c r="CN71" s="238"/>
      <c r="CO71" s="238"/>
      <c r="CP71" s="238"/>
      <c r="CQ71" s="238"/>
      <c r="CR71" s="238"/>
      <c r="CS71" s="238"/>
      <c r="CT71" s="238"/>
      <c r="CU71" s="238"/>
      <c r="CV71" s="238"/>
      <c r="CW71" s="238"/>
      <c r="CX71" s="238"/>
      <c r="CY71" s="238"/>
      <c r="CZ71" s="238"/>
      <c r="DA71" s="238"/>
      <c r="DB71" s="238"/>
      <c r="DC71" s="238"/>
      <c r="DF71" s="243"/>
      <c r="DG71" s="243"/>
      <c r="DH71" s="243"/>
      <c r="DI71" s="243"/>
      <c r="DJ71" s="243"/>
      <c r="DK71" s="243"/>
      <c r="DL71" s="243"/>
      <c r="DM71" s="243"/>
      <c r="DN71" s="243"/>
      <c r="DO71" s="243"/>
      <c r="DP71" s="243"/>
      <c r="DQ71" s="243"/>
      <c r="DR71" s="243"/>
      <c r="DS71" s="243"/>
      <c r="DT71" s="243"/>
      <c r="DU71" s="243"/>
      <c r="DV71" s="243"/>
      <c r="DW71" s="243"/>
      <c r="DX71" s="243"/>
      <c r="DY71" s="243"/>
      <c r="DZ71" s="243"/>
      <c r="EA71" s="243"/>
      <c r="EB71" s="243"/>
      <c r="EC71" s="243"/>
      <c r="ED71" s="243"/>
      <c r="EE71" s="243"/>
      <c r="EF71" s="243"/>
      <c r="EG71" s="243"/>
      <c r="EH71" s="243"/>
      <c r="EI71" s="243"/>
      <c r="EJ71" s="243"/>
      <c r="EK71" s="243"/>
      <c r="EL71" s="243"/>
      <c r="EM71" s="243"/>
      <c r="EP71" s="238"/>
      <c r="EQ71" s="238"/>
      <c r="ER71" s="238"/>
      <c r="ES71" s="238"/>
      <c r="ET71" s="238"/>
      <c r="EU71" s="238"/>
      <c r="EV71" s="238"/>
      <c r="EW71" s="238"/>
      <c r="EX71" s="238"/>
      <c r="EY71" s="238"/>
      <c r="EZ71" s="238"/>
      <c r="FA71" s="238"/>
      <c r="FB71" s="238"/>
      <c r="FC71" s="238"/>
      <c r="FD71" s="238"/>
      <c r="FE71" s="238"/>
      <c r="FF71" s="238"/>
      <c r="FG71" s="238"/>
      <c r="FH71" s="238"/>
      <c r="FI71" s="238"/>
      <c r="FJ71" s="238"/>
      <c r="FK71" s="238"/>
      <c r="FL71" s="238"/>
      <c r="FM71" s="238"/>
      <c r="FN71" s="238"/>
      <c r="FO71" s="238"/>
      <c r="FP71" s="238"/>
      <c r="FQ71" s="238"/>
      <c r="FR71" s="238"/>
      <c r="FS71" s="238"/>
      <c r="FT71" s="238"/>
      <c r="FU71" s="238"/>
      <c r="FV71" s="238"/>
      <c r="FW71" s="238"/>
      <c r="FZ71" s="219"/>
      <c r="GA71" s="248"/>
      <c r="GB71" s="219"/>
      <c r="GC71" s="219"/>
      <c r="GD71" s="219"/>
      <c r="GE71" s="219"/>
      <c r="GF71" s="219"/>
      <c r="GG71" s="219"/>
      <c r="GH71" s="219"/>
      <c r="GI71" s="219"/>
      <c r="GJ71" s="219"/>
      <c r="GK71" s="219"/>
      <c r="GL71" s="219"/>
      <c r="GM71" s="278"/>
    </row>
    <row r="72" spans="2:195" ht="12.75" customHeight="1">
      <c r="B72" s="238"/>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19"/>
      <c r="AK72" s="219"/>
      <c r="AL72" s="245"/>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V72" s="238"/>
      <c r="BW72" s="238"/>
      <c r="BX72" s="238"/>
      <c r="BY72" s="238"/>
      <c r="BZ72" s="238"/>
      <c r="CA72" s="238"/>
      <c r="CB72" s="238"/>
      <c r="CC72" s="238"/>
      <c r="CD72" s="238"/>
      <c r="CE72" s="238"/>
      <c r="CF72" s="238"/>
      <c r="CG72" s="238"/>
      <c r="CH72" s="238"/>
      <c r="CI72" s="238"/>
      <c r="CJ72" s="238"/>
      <c r="CK72" s="238"/>
      <c r="CL72" s="238"/>
      <c r="CM72" s="238"/>
      <c r="CN72" s="238"/>
      <c r="CO72" s="238"/>
      <c r="CP72" s="238"/>
      <c r="CQ72" s="238"/>
      <c r="CR72" s="238"/>
      <c r="CS72" s="238"/>
      <c r="CT72" s="238"/>
      <c r="CU72" s="238"/>
      <c r="CV72" s="238"/>
      <c r="CW72" s="238"/>
      <c r="CX72" s="238"/>
      <c r="CY72" s="238"/>
      <c r="CZ72" s="238"/>
      <c r="DA72" s="238"/>
      <c r="DB72" s="238"/>
      <c r="DC72" s="238"/>
      <c r="DF72" s="243"/>
      <c r="DG72" s="243"/>
      <c r="DH72" s="243"/>
      <c r="DI72" s="243"/>
      <c r="DJ72" s="243"/>
      <c r="DK72" s="243"/>
      <c r="DL72" s="243"/>
      <c r="DM72" s="243"/>
      <c r="DN72" s="243"/>
      <c r="DO72" s="243"/>
      <c r="DP72" s="243"/>
      <c r="DQ72" s="243"/>
      <c r="DR72" s="243"/>
      <c r="DS72" s="243"/>
      <c r="DT72" s="243"/>
      <c r="DU72" s="243"/>
      <c r="DV72" s="243"/>
      <c r="DW72" s="243"/>
      <c r="DX72" s="243"/>
      <c r="DY72" s="243"/>
      <c r="DZ72" s="243"/>
      <c r="EA72" s="243"/>
      <c r="EB72" s="243"/>
      <c r="EC72" s="243"/>
      <c r="ED72" s="243"/>
      <c r="EE72" s="243"/>
      <c r="EF72" s="243"/>
      <c r="EG72" s="243"/>
      <c r="EH72" s="243"/>
      <c r="EI72" s="243"/>
      <c r="EJ72" s="243"/>
      <c r="EK72" s="243"/>
      <c r="EL72" s="243"/>
      <c r="EM72" s="243"/>
      <c r="EP72" s="238"/>
      <c r="EQ72" s="238"/>
      <c r="ER72" s="238"/>
      <c r="ES72" s="238"/>
      <c r="ET72" s="238"/>
      <c r="EU72" s="238"/>
      <c r="EV72" s="238"/>
      <c r="EW72" s="238"/>
      <c r="EX72" s="238"/>
      <c r="EY72" s="238"/>
      <c r="EZ72" s="238"/>
      <c r="FA72" s="238"/>
      <c r="FB72" s="238"/>
      <c r="FC72" s="238"/>
      <c r="FD72" s="238"/>
      <c r="FE72" s="238"/>
      <c r="FF72" s="238"/>
      <c r="FG72" s="238"/>
      <c r="FH72" s="238"/>
      <c r="FI72" s="238"/>
      <c r="FJ72" s="238"/>
      <c r="FK72" s="238"/>
      <c r="FL72" s="238"/>
      <c r="FM72" s="238"/>
      <c r="FN72" s="238"/>
      <c r="FO72" s="238"/>
      <c r="FP72" s="238"/>
      <c r="FQ72" s="238"/>
      <c r="FR72" s="238"/>
      <c r="FS72" s="238"/>
      <c r="FT72" s="238"/>
      <c r="FU72" s="238"/>
      <c r="FV72" s="238"/>
      <c r="FW72" s="238"/>
      <c r="FZ72" s="219"/>
      <c r="GA72" s="248"/>
      <c r="GB72" s="219"/>
      <c r="GC72" s="219"/>
      <c r="GD72" s="219"/>
      <c r="GE72" s="219"/>
      <c r="GF72" s="219"/>
      <c r="GG72" s="219"/>
      <c r="GH72" s="219"/>
      <c r="GI72" s="219"/>
      <c r="GJ72" s="219"/>
      <c r="GK72" s="219"/>
      <c r="GL72" s="219"/>
      <c r="GM72" s="278"/>
    </row>
    <row r="73" spans="2:195" ht="12.75" customHeight="1">
      <c r="B73" s="238"/>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19"/>
      <c r="AK73" s="219"/>
      <c r="AL73" s="245"/>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V73" s="238"/>
      <c r="BW73" s="238"/>
      <c r="BX73" s="238"/>
      <c r="BY73" s="238"/>
      <c r="BZ73" s="238"/>
      <c r="CA73" s="238"/>
      <c r="CB73" s="238"/>
      <c r="CC73" s="238"/>
      <c r="CD73" s="238"/>
      <c r="CE73" s="238"/>
      <c r="CF73" s="238"/>
      <c r="CG73" s="238"/>
      <c r="CH73" s="238"/>
      <c r="CI73" s="238"/>
      <c r="CJ73" s="238"/>
      <c r="CK73" s="238"/>
      <c r="CL73" s="238"/>
      <c r="CM73" s="238"/>
      <c r="CN73" s="238"/>
      <c r="CO73" s="238"/>
      <c r="CP73" s="238"/>
      <c r="CQ73" s="238"/>
      <c r="CR73" s="238"/>
      <c r="CS73" s="238"/>
      <c r="CT73" s="238"/>
      <c r="CU73" s="238"/>
      <c r="CV73" s="238"/>
      <c r="CW73" s="238"/>
      <c r="CX73" s="238"/>
      <c r="CY73" s="238"/>
      <c r="CZ73" s="238"/>
      <c r="DA73" s="238"/>
      <c r="DB73" s="238"/>
      <c r="DC73" s="238"/>
      <c r="DF73" s="243"/>
      <c r="DG73" s="243"/>
      <c r="DH73" s="243"/>
      <c r="DI73" s="243"/>
      <c r="DJ73" s="243"/>
      <c r="DK73" s="243"/>
      <c r="DL73" s="243"/>
      <c r="DM73" s="243"/>
      <c r="DN73" s="243"/>
      <c r="DO73" s="243"/>
      <c r="DP73" s="243"/>
      <c r="DQ73" s="243"/>
      <c r="DR73" s="243"/>
      <c r="DS73" s="243"/>
      <c r="DT73" s="243"/>
      <c r="DU73" s="243"/>
      <c r="DV73" s="243"/>
      <c r="DW73" s="243"/>
      <c r="DX73" s="243"/>
      <c r="DY73" s="243"/>
      <c r="DZ73" s="243"/>
      <c r="EA73" s="243"/>
      <c r="EB73" s="243"/>
      <c r="EC73" s="243"/>
      <c r="ED73" s="243"/>
      <c r="EE73" s="243"/>
      <c r="EF73" s="243"/>
      <c r="EG73" s="243"/>
      <c r="EH73" s="243"/>
      <c r="EI73" s="243"/>
      <c r="EJ73" s="243"/>
      <c r="EK73" s="243"/>
      <c r="EL73" s="243"/>
      <c r="EM73" s="243"/>
      <c r="EP73" s="238"/>
      <c r="EQ73" s="238"/>
      <c r="ER73" s="238"/>
      <c r="ES73" s="238"/>
      <c r="ET73" s="238"/>
      <c r="EU73" s="238"/>
      <c r="EV73" s="238"/>
      <c r="EW73" s="238"/>
      <c r="EX73" s="238"/>
      <c r="EY73" s="238"/>
      <c r="EZ73" s="238"/>
      <c r="FA73" s="238"/>
      <c r="FB73" s="238"/>
      <c r="FC73" s="238"/>
      <c r="FD73" s="238"/>
      <c r="FE73" s="238"/>
      <c r="FF73" s="238"/>
      <c r="FG73" s="238"/>
      <c r="FH73" s="238"/>
      <c r="FI73" s="238"/>
      <c r="FJ73" s="238"/>
      <c r="FK73" s="238"/>
      <c r="FL73" s="238"/>
      <c r="FM73" s="238"/>
      <c r="FN73" s="238"/>
      <c r="FO73" s="238"/>
      <c r="FP73" s="238"/>
      <c r="FQ73" s="238"/>
      <c r="FR73" s="238"/>
      <c r="FS73" s="238"/>
      <c r="FT73" s="238"/>
      <c r="FU73" s="238"/>
      <c r="FV73" s="238"/>
      <c r="FW73" s="238"/>
      <c r="FZ73" s="219"/>
      <c r="GA73" s="248"/>
      <c r="GB73" s="219"/>
      <c r="GC73" s="219"/>
      <c r="GD73" s="219"/>
      <c r="GE73" s="219"/>
      <c r="GF73" s="219"/>
      <c r="GG73" s="219"/>
      <c r="GH73" s="219"/>
      <c r="GI73" s="219"/>
      <c r="GJ73" s="219"/>
      <c r="GK73" s="219"/>
      <c r="GL73" s="219"/>
      <c r="GM73" s="278"/>
    </row>
    <row r="74" spans="2:195" ht="5.25" customHeight="1">
      <c r="B74" s="238"/>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19"/>
      <c r="AK74" s="219"/>
      <c r="AL74" s="245"/>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F74" s="243"/>
      <c r="DG74" s="243"/>
      <c r="DH74" s="243"/>
      <c r="DI74" s="243"/>
      <c r="DJ74" s="243"/>
      <c r="DK74" s="243"/>
      <c r="DL74" s="243"/>
      <c r="DM74" s="243"/>
      <c r="DN74" s="243"/>
      <c r="DO74" s="243"/>
      <c r="DP74" s="243"/>
      <c r="DQ74" s="243"/>
      <c r="DR74" s="243"/>
      <c r="DS74" s="243"/>
      <c r="DT74" s="243"/>
      <c r="DU74" s="243"/>
      <c r="DV74" s="243"/>
      <c r="DW74" s="243"/>
      <c r="DX74" s="243"/>
      <c r="DY74" s="243"/>
      <c r="DZ74" s="243"/>
      <c r="EA74" s="243"/>
      <c r="EB74" s="243"/>
      <c r="EC74" s="243"/>
      <c r="ED74" s="243"/>
      <c r="EE74" s="243"/>
      <c r="EF74" s="243"/>
      <c r="EG74" s="243"/>
      <c r="EH74" s="243"/>
      <c r="EI74" s="243"/>
      <c r="EJ74" s="243"/>
      <c r="EK74" s="243"/>
      <c r="EL74" s="243"/>
      <c r="EM74" s="243"/>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Z74" s="263"/>
      <c r="GA74" s="264"/>
      <c r="GB74" s="265"/>
      <c r="GC74" s="265"/>
      <c r="GD74" s="265"/>
      <c r="GE74" s="265"/>
      <c r="GF74" s="265"/>
      <c r="GG74" s="265"/>
      <c r="GH74" s="265"/>
      <c r="GI74" s="265"/>
      <c r="GJ74" s="265"/>
      <c r="GK74" s="265"/>
      <c r="GL74" s="265"/>
      <c r="GM74" s="269"/>
    </row>
    <row r="75" spans="2:195" ht="12.75" customHeight="1">
      <c r="B75" s="238"/>
      <c r="C75" s="226"/>
      <c r="D75" s="227"/>
      <c r="E75" s="227"/>
      <c r="F75" s="227"/>
      <c r="G75" s="227"/>
      <c r="H75" s="227"/>
      <c r="I75" s="227"/>
      <c r="J75" s="227"/>
      <c r="K75" s="227"/>
      <c r="L75" s="227"/>
      <c r="M75" s="227"/>
      <c r="N75" s="227"/>
      <c r="O75" s="227"/>
      <c r="P75" s="227"/>
      <c r="Q75" s="228"/>
      <c r="R75" s="238"/>
      <c r="S75" s="238"/>
      <c r="T75" s="238"/>
      <c r="U75" s="226"/>
      <c r="V75" s="227"/>
      <c r="W75" s="227"/>
      <c r="X75" s="227"/>
      <c r="Y75" s="227"/>
      <c r="Z75" s="227"/>
      <c r="AA75" s="227"/>
      <c r="AB75" s="227"/>
      <c r="AC75" s="227"/>
      <c r="AD75" s="227"/>
      <c r="AE75" s="227"/>
      <c r="AF75" s="227"/>
      <c r="AG75" s="227"/>
      <c r="AH75" s="228"/>
      <c r="AI75" s="238"/>
      <c r="AJ75" s="219"/>
      <c r="AK75" s="219"/>
      <c r="AL75" s="240"/>
      <c r="AM75" s="226"/>
      <c r="AN75" s="227"/>
      <c r="AO75" s="227"/>
      <c r="AP75" s="227"/>
      <c r="AQ75" s="227"/>
      <c r="AR75" s="227"/>
      <c r="AS75" s="227"/>
      <c r="AT75" s="227"/>
      <c r="AU75" s="227"/>
      <c r="AV75" s="227"/>
      <c r="AW75" s="227"/>
      <c r="AX75" s="227"/>
      <c r="AY75" s="227"/>
      <c r="AZ75" s="227"/>
      <c r="BA75" s="228"/>
      <c r="BB75" s="243"/>
      <c r="BC75" s="243"/>
      <c r="BD75" s="243"/>
      <c r="BE75" s="226"/>
      <c r="BF75" s="227"/>
      <c r="BG75" s="227"/>
      <c r="BH75" s="227"/>
      <c r="BI75" s="227"/>
      <c r="BJ75" s="227"/>
      <c r="BK75" s="227"/>
      <c r="BL75" s="227"/>
      <c r="BM75" s="227"/>
      <c r="BN75" s="227"/>
      <c r="BO75" s="227"/>
      <c r="BP75" s="227"/>
      <c r="BQ75" s="227"/>
      <c r="BR75" s="228"/>
      <c r="BS75" s="243"/>
      <c r="BV75" s="238"/>
      <c r="BW75" s="226"/>
      <c r="BX75" s="227"/>
      <c r="BY75" s="227"/>
      <c r="BZ75" s="227"/>
      <c r="CA75" s="227"/>
      <c r="CB75" s="227"/>
      <c r="CC75" s="227"/>
      <c r="CD75" s="227"/>
      <c r="CE75" s="227"/>
      <c r="CF75" s="227"/>
      <c r="CG75" s="227"/>
      <c r="CH75" s="227"/>
      <c r="CI75" s="227"/>
      <c r="CJ75" s="227"/>
      <c r="CK75" s="228"/>
      <c r="CL75" s="238"/>
      <c r="CM75" s="238"/>
      <c r="CN75" s="238"/>
      <c r="CO75" s="226"/>
      <c r="CP75" s="227"/>
      <c r="CQ75" s="227"/>
      <c r="CR75" s="227"/>
      <c r="CS75" s="227"/>
      <c r="CT75" s="227"/>
      <c r="CU75" s="227"/>
      <c r="CV75" s="227"/>
      <c r="CW75" s="227"/>
      <c r="CX75" s="227"/>
      <c r="CY75" s="227"/>
      <c r="CZ75" s="227"/>
      <c r="DA75" s="227"/>
      <c r="DB75" s="228"/>
      <c r="DC75" s="238"/>
      <c r="DF75" s="243"/>
      <c r="DG75" s="226"/>
      <c r="DH75" s="227"/>
      <c r="DI75" s="227"/>
      <c r="DJ75" s="227"/>
      <c r="DK75" s="227"/>
      <c r="DL75" s="227"/>
      <c r="DM75" s="227"/>
      <c r="DN75" s="227"/>
      <c r="DO75" s="227"/>
      <c r="DP75" s="227"/>
      <c r="DQ75" s="227"/>
      <c r="DR75" s="227"/>
      <c r="DS75" s="227"/>
      <c r="DT75" s="227"/>
      <c r="DU75" s="228"/>
      <c r="DV75" s="243"/>
      <c r="DW75" s="243"/>
      <c r="DX75" s="243"/>
      <c r="DY75" s="226"/>
      <c r="DZ75" s="227"/>
      <c r="EA75" s="227"/>
      <c r="EB75" s="227"/>
      <c r="EC75" s="227"/>
      <c r="ED75" s="227"/>
      <c r="EE75" s="227"/>
      <c r="EF75" s="227"/>
      <c r="EG75" s="227"/>
      <c r="EH75" s="227"/>
      <c r="EI75" s="227"/>
      <c r="EJ75" s="227"/>
      <c r="EK75" s="227"/>
      <c r="EL75" s="228"/>
      <c r="EM75" s="243"/>
      <c r="EP75" s="238"/>
      <c r="EQ75" s="226"/>
      <c r="ER75" s="227"/>
      <c r="ES75" s="227"/>
      <c r="ET75" s="227"/>
      <c r="EU75" s="227"/>
      <c r="EV75" s="227"/>
      <c r="EW75" s="227"/>
      <c r="EX75" s="227"/>
      <c r="EY75" s="227"/>
      <c r="EZ75" s="227"/>
      <c r="FA75" s="227"/>
      <c r="FB75" s="227"/>
      <c r="FC75" s="227"/>
      <c r="FD75" s="227"/>
      <c r="FE75" s="228"/>
      <c r="FF75" s="238"/>
      <c r="FG75" s="238"/>
      <c r="FH75" s="238"/>
      <c r="FI75" s="226"/>
      <c r="FJ75" s="227"/>
      <c r="FK75" s="227"/>
      <c r="FL75" s="227"/>
      <c r="FM75" s="227"/>
      <c r="FN75" s="227"/>
      <c r="FO75" s="227"/>
      <c r="FP75" s="227"/>
      <c r="FQ75" s="227"/>
      <c r="FR75" s="227"/>
      <c r="FS75" s="227"/>
      <c r="FT75" s="227"/>
      <c r="FU75" s="227"/>
      <c r="FV75" s="228"/>
      <c r="FW75" s="238"/>
      <c r="FZ75" s="263"/>
      <c r="GA75" s="264"/>
      <c r="GB75" s="265"/>
      <c r="GC75" s="265"/>
      <c r="GD75" s="265"/>
      <c r="GE75" s="265"/>
      <c r="GF75" s="265"/>
      <c r="GG75" s="265"/>
      <c r="GH75" s="265"/>
      <c r="GI75" s="265"/>
      <c r="GJ75" s="265"/>
      <c r="GK75" s="265"/>
      <c r="GL75" s="265"/>
      <c r="GM75" s="269"/>
    </row>
    <row r="76" spans="2:195" ht="5.25" customHeight="1">
      <c r="B76" s="238"/>
      <c r="C76" s="229"/>
      <c r="D76" s="219"/>
      <c r="E76" s="219"/>
      <c r="F76" s="219"/>
      <c r="G76" s="219"/>
      <c r="H76" s="219"/>
      <c r="I76" s="219"/>
      <c r="J76" s="219"/>
      <c r="K76" s="219"/>
      <c r="L76" s="219"/>
      <c r="M76" s="219"/>
      <c r="N76" s="219"/>
      <c r="O76" s="219"/>
      <c r="P76" s="219"/>
      <c r="Q76" s="230"/>
      <c r="R76" s="238"/>
      <c r="S76" s="238"/>
      <c r="T76" s="238"/>
      <c r="U76" s="229"/>
      <c r="V76" s="219"/>
      <c r="W76" s="219"/>
      <c r="X76" s="219"/>
      <c r="Y76" s="219"/>
      <c r="Z76" s="219"/>
      <c r="AA76" s="219"/>
      <c r="AB76" s="219"/>
      <c r="AC76" s="219"/>
      <c r="AD76" s="219"/>
      <c r="AE76" s="219"/>
      <c r="AF76" s="219"/>
      <c r="AG76" s="219"/>
      <c r="AH76" s="230"/>
      <c r="AI76" s="238"/>
      <c r="AJ76" s="219"/>
      <c r="AK76" s="219"/>
      <c r="AL76" s="240"/>
      <c r="AM76" s="229"/>
      <c r="AN76" s="219"/>
      <c r="AO76" s="219"/>
      <c r="AP76" s="219"/>
      <c r="AQ76" s="219"/>
      <c r="AR76" s="219"/>
      <c r="AS76" s="219"/>
      <c r="AT76" s="219"/>
      <c r="AU76" s="219"/>
      <c r="AV76" s="219"/>
      <c r="AW76" s="219"/>
      <c r="AX76" s="219"/>
      <c r="AY76" s="219"/>
      <c r="AZ76" s="219"/>
      <c r="BA76" s="230"/>
      <c r="BB76" s="243"/>
      <c r="BC76" s="243"/>
      <c r="BD76" s="243"/>
      <c r="BE76" s="229"/>
      <c r="BF76" s="219"/>
      <c r="BG76" s="219"/>
      <c r="BH76" s="219"/>
      <c r="BI76" s="219"/>
      <c r="BJ76" s="219"/>
      <c r="BK76" s="219"/>
      <c r="BL76" s="219"/>
      <c r="BM76" s="219"/>
      <c r="BN76" s="219"/>
      <c r="BO76" s="219"/>
      <c r="BP76" s="219"/>
      <c r="BQ76" s="219"/>
      <c r="BR76" s="230"/>
      <c r="BS76" s="243"/>
      <c r="BV76" s="238"/>
      <c r="BW76" s="229"/>
      <c r="BX76" s="219"/>
      <c r="BY76" s="219"/>
      <c r="BZ76" s="219"/>
      <c r="CA76" s="219"/>
      <c r="CB76" s="219"/>
      <c r="CC76" s="219"/>
      <c r="CD76" s="219"/>
      <c r="CE76" s="219"/>
      <c r="CF76" s="219"/>
      <c r="CG76" s="219"/>
      <c r="CH76" s="219"/>
      <c r="CI76" s="219"/>
      <c r="CJ76" s="219"/>
      <c r="CK76" s="230"/>
      <c r="CL76" s="238"/>
      <c r="CM76" s="238"/>
      <c r="CN76" s="238"/>
      <c r="CO76" s="229"/>
      <c r="CP76" s="219"/>
      <c r="CQ76" s="219"/>
      <c r="CR76" s="219"/>
      <c r="CS76" s="219"/>
      <c r="CT76" s="219"/>
      <c r="CU76" s="219"/>
      <c r="CV76" s="219"/>
      <c r="CW76" s="219"/>
      <c r="CX76" s="219"/>
      <c r="CY76" s="219"/>
      <c r="CZ76" s="219"/>
      <c r="DA76" s="219"/>
      <c r="DB76" s="230"/>
      <c r="DC76" s="238"/>
      <c r="DF76" s="243"/>
      <c r="DG76" s="229"/>
      <c r="DH76" s="219"/>
      <c r="DI76" s="219"/>
      <c r="DJ76" s="219"/>
      <c r="DK76" s="219"/>
      <c r="DL76" s="219"/>
      <c r="DM76" s="219"/>
      <c r="DN76" s="219"/>
      <c r="DO76" s="219"/>
      <c r="DP76" s="219"/>
      <c r="DQ76" s="219"/>
      <c r="DR76" s="219"/>
      <c r="DS76" s="219"/>
      <c r="DT76" s="219"/>
      <c r="DU76" s="230"/>
      <c r="DV76" s="243"/>
      <c r="DW76" s="243"/>
      <c r="DX76" s="243"/>
      <c r="DY76" s="229"/>
      <c r="DZ76" s="219"/>
      <c r="EA76" s="219"/>
      <c r="EB76" s="219"/>
      <c r="EC76" s="219"/>
      <c r="ED76" s="219"/>
      <c r="EE76" s="219"/>
      <c r="EF76" s="219"/>
      <c r="EG76" s="219"/>
      <c r="EH76" s="219"/>
      <c r="EI76" s="219"/>
      <c r="EJ76" s="219"/>
      <c r="EK76" s="219"/>
      <c r="EL76" s="230"/>
      <c r="EM76" s="243"/>
      <c r="EP76" s="238"/>
      <c r="EQ76" s="229"/>
      <c r="ER76" s="219"/>
      <c r="ES76" s="219"/>
      <c r="ET76" s="219"/>
      <c r="EU76" s="219"/>
      <c r="EV76" s="219"/>
      <c r="EW76" s="219"/>
      <c r="EX76" s="219"/>
      <c r="EY76" s="219"/>
      <c r="EZ76" s="219"/>
      <c r="FA76" s="219"/>
      <c r="FB76" s="219"/>
      <c r="FC76" s="219"/>
      <c r="FD76" s="219"/>
      <c r="FE76" s="230"/>
      <c r="FF76" s="238"/>
      <c r="FG76" s="238"/>
      <c r="FH76" s="238"/>
      <c r="FI76" s="229"/>
      <c r="FJ76" s="219"/>
      <c r="FK76" s="219"/>
      <c r="FL76" s="219"/>
      <c r="FM76" s="219"/>
      <c r="FN76" s="219"/>
      <c r="FO76" s="219"/>
      <c r="FP76" s="219"/>
      <c r="FQ76" s="219"/>
      <c r="FR76" s="219"/>
      <c r="FS76" s="219"/>
      <c r="FT76" s="219"/>
      <c r="FU76" s="219"/>
      <c r="FV76" s="230"/>
      <c r="FW76" s="238"/>
      <c r="FZ76" s="263"/>
      <c r="GA76" s="264"/>
      <c r="GB76" s="266"/>
      <c r="GC76" s="266"/>
      <c r="GD76" s="266"/>
      <c r="GE76" s="266"/>
      <c r="GF76" s="266"/>
      <c r="GG76" s="266"/>
      <c r="GH76" s="266"/>
      <c r="GI76" s="267"/>
      <c r="GJ76" s="267"/>
      <c r="GK76" s="267"/>
      <c r="GL76" s="265"/>
      <c r="GM76" s="269"/>
    </row>
    <row r="77" spans="2:195" ht="12" customHeight="1">
      <c r="B77" s="238"/>
      <c r="C77" s="229"/>
      <c r="D77" s="219"/>
      <c r="E77" s="219"/>
      <c r="F77" s="224" t="s">
        <v>115</v>
      </c>
      <c r="G77" s="219"/>
      <c r="H77" s="219"/>
      <c r="I77" s="219"/>
      <c r="J77" s="219"/>
      <c r="K77" s="219"/>
      <c r="L77" s="219"/>
      <c r="M77" s="219"/>
      <c r="N77" s="219"/>
      <c r="O77" s="219"/>
      <c r="P77" s="225" t="s">
        <v>110</v>
      </c>
      <c r="Q77" s="230"/>
      <c r="R77" s="260" t="s">
        <v>518</v>
      </c>
      <c r="S77" s="238"/>
      <c r="T77" s="238"/>
      <c r="U77" s="229"/>
      <c r="V77" s="219"/>
      <c r="W77" s="224" t="s">
        <v>662</v>
      </c>
      <c r="X77" s="219"/>
      <c r="Y77" s="219"/>
      <c r="Z77" s="219"/>
      <c r="AA77" s="219"/>
      <c r="AB77" s="219"/>
      <c r="AC77" s="219"/>
      <c r="AD77" s="219"/>
      <c r="AE77" s="219"/>
      <c r="AF77" s="219"/>
      <c r="AG77" s="225" t="s">
        <v>120</v>
      </c>
      <c r="AH77" s="230"/>
      <c r="AI77" s="260" t="s">
        <v>518</v>
      </c>
      <c r="AJ77" s="219"/>
      <c r="AK77" s="219"/>
      <c r="AL77" s="240"/>
      <c r="AM77" s="229"/>
      <c r="AN77" s="219"/>
      <c r="AO77" s="219"/>
      <c r="AP77" s="224" t="s">
        <v>115</v>
      </c>
      <c r="AQ77" s="219"/>
      <c r="AR77" s="219"/>
      <c r="AS77" s="219"/>
      <c r="AT77" s="219"/>
      <c r="AU77" s="219"/>
      <c r="AV77" s="219"/>
      <c r="AW77" s="219"/>
      <c r="AX77" s="219"/>
      <c r="AY77" s="219"/>
      <c r="AZ77" s="225" t="s">
        <v>110</v>
      </c>
      <c r="BA77" s="230"/>
      <c r="BB77" s="262" t="s">
        <v>518</v>
      </c>
      <c r="BC77" s="243"/>
      <c r="BD77" s="243"/>
      <c r="BE77" s="229"/>
      <c r="BF77" s="219"/>
      <c r="BG77" s="224" t="s">
        <v>662</v>
      </c>
      <c r="BH77" s="219"/>
      <c r="BI77" s="219"/>
      <c r="BJ77" s="219"/>
      <c r="BK77" s="219"/>
      <c r="BL77" s="219"/>
      <c r="BM77" s="219"/>
      <c r="BN77" s="219"/>
      <c r="BO77" s="219"/>
      <c r="BP77" s="219"/>
      <c r="BQ77" s="225" t="s">
        <v>120</v>
      </c>
      <c r="BR77" s="230"/>
      <c r="BS77" s="262" t="s">
        <v>518</v>
      </c>
      <c r="BV77" s="238"/>
      <c r="BW77" s="229"/>
      <c r="BX77" s="219"/>
      <c r="BY77" s="219"/>
      <c r="BZ77" s="224" t="s">
        <v>115</v>
      </c>
      <c r="CA77" s="219"/>
      <c r="CB77" s="219"/>
      <c r="CC77" s="219"/>
      <c r="CD77" s="219"/>
      <c r="CE77" s="219"/>
      <c r="CF77" s="219"/>
      <c r="CG77" s="219"/>
      <c r="CH77" s="219"/>
      <c r="CI77" s="219"/>
      <c r="CJ77" s="225" t="s">
        <v>110</v>
      </c>
      <c r="CK77" s="230"/>
      <c r="CL77" s="260" t="s">
        <v>518</v>
      </c>
      <c r="CM77" s="238"/>
      <c r="CN77" s="238"/>
      <c r="CO77" s="229"/>
      <c r="CP77" s="219"/>
      <c r="CQ77" s="224" t="s">
        <v>662</v>
      </c>
      <c r="CR77" s="219"/>
      <c r="CS77" s="219"/>
      <c r="CT77" s="219"/>
      <c r="CU77" s="219"/>
      <c r="CV77" s="219"/>
      <c r="CW77" s="219"/>
      <c r="CX77" s="219"/>
      <c r="CY77" s="219"/>
      <c r="CZ77" s="219"/>
      <c r="DA77" s="225" t="s">
        <v>120</v>
      </c>
      <c r="DB77" s="230"/>
      <c r="DC77" s="260" t="s">
        <v>91</v>
      </c>
      <c r="DF77" s="243"/>
      <c r="DG77" s="229"/>
      <c r="DH77" s="219"/>
      <c r="DI77" s="219"/>
      <c r="DJ77" s="224" t="s">
        <v>115</v>
      </c>
      <c r="DK77" s="219"/>
      <c r="DL77" s="219"/>
      <c r="DM77" s="219"/>
      <c r="DN77" s="219"/>
      <c r="DO77" s="219"/>
      <c r="DP77" s="219"/>
      <c r="DQ77" s="219"/>
      <c r="DR77" s="219"/>
      <c r="DS77" s="219"/>
      <c r="DT77" s="225" t="s">
        <v>110</v>
      </c>
      <c r="DU77" s="230"/>
      <c r="DV77" s="262" t="s">
        <v>518</v>
      </c>
      <c r="DW77" s="243"/>
      <c r="DX77" s="243"/>
      <c r="DY77" s="229"/>
      <c r="DZ77" s="219"/>
      <c r="EA77" s="224" t="s">
        <v>662</v>
      </c>
      <c r="EB77" s="219"/>
      <c r="EC77" s="219"/>
      <c r="ED77" s="219"/>
      <c r="EE77" s="219"/>
      <c r="EF77" s="219"/>
      <c r="EG77" s="219"/>
      <c r="EH77" s="219"/>
      <c r="EI77" s="219"/>
      <c r="EJ77" s="219"/>
      <c r="EK77" s="225" t="s">
        <v>120</v>
      </c>
      <c r="EL77" s="230"/>
      <c r="EM77" s="262" t="s">
        <v>518</v>
      </c>
      <c r="EP77" s="238"/>
      <c r="EQ77" s="229"/>
      <c r="ER77" s="219"/>
      <c r="ES77" s="219"/>
      <c r="ET77" s="224" t="s">
        <v>115</v>
      </c>
      <c r="EU77" s="219"/>
      <c r="EV77" s="219"/>
      <c r="EW77" s="219"/>
      <c r="EX77" s="219"/>
      <c r="EY77" s="219"/>
      <c r="EZ77" s="219"/>
      <c r="FA77" s="219"/>
      <c r="FB77" s="219"/>
      <c r="FC77" s="219"/>
      <c r="FD77" s="225" t="s">
        <v>110</v>
      </c>
      <c r="FE77" s="230"/>
      <c r="FF77" s="260" t="s">
        <v>518</v>
      </c>
      <c r="FG77" s="238"/>
      <c r="FH77" s="238"/>
      <c r="FI77" s="229"/>
      <c r="FJ77" s="219"/>
      <c r="FK77" s="224" t="s">
        <v>662</v>
      </c>
      <c r="FL77" s="219"/>
      <c r="FM77" s="219"/>
      <c r="FN77" s="219"/>
      <c r="FO77" s="219"/>
      <c r="FP77" s="219"/>
      <c r="FQ77" s="219"/>
      <c r="FR77" s="219"/>
      <c r="FS77" s="219"/>
      <c r="FT77" s="219"/>
      <c r="FU77" s="225" t="s">
        <v>120</v>
      </c>
      <c r="FV77" s="230"/>
      <c r="FW77" s="260" t="s">
        <v>518</v>
      </c>
      <c r="FZ77" s="263"/>
      <c r="GA77" s="264"/>
      <c r="GB77" s="266"/>
      <c r="GC77" s="266"/>
      <c r="GD77" s="266"/>
      <c r="GE77" s="266"/>
      <c r="GF77" s="266"/>
      <c r="GG77" s="266"/>
      <c r="GH77" s="266"/>
      <c r="GI77" s="267"/>
      <c r="GJ77" s="267"/>
      <c r="GK77" s="267"/>
      <c r="GL77" s="265"/>
      <c r="GM77" s="269"/>
    </row>
    <row r="78" spans="2:195" ht="5.25" customHeight="1">
      <c r="B78" s="238"/>
      <c r="C78" s="229"/>
      <c r="D78" s="219"/>
      <c r="E78" s="219"/>
      <c r="F78" s="219"/>
      <c r="G78" s="219"/>
      <c r="H78" s="219"/>
      <c r="I78" s="219"/>
      <c r="J78" s="219"/>
      <c r="K78" s="219"/>
      <c r="L78" s="219"/>
      <c r="M78" s="219"/>
      <c r="N78" s="219"/>
      <c r="O78" s="219"/>
      <c r="P78" s="219"/>
      <c r="Q78" s="230"/>
      <c r="R78" s="238"/>
      <c r="S78" s="238"/>
      <c r="T78" s="238"/>
      <c r="U78" s="229"/>
      <c r="V78" s="219"/>
      <c r="W78" s="219"/>
      <c r="X78" s="219"/>
      <c r="Y78" s="219"/>
      <c r="Z78" s="219"/>
      <c r="AA78" s="219"/>
      <c r="AB78" s="219"/>
      <c r="AC78" s="219"/>
      <c r="AD78" s="219"/>
      <c r="AE78" s="219"/>
      <c r="AF78" s="219"/>
      <c r="AG78" s="219"/>
      <c r="AH78" s="230"/>
      <c r="AI78" s="238"/>
      <c r="AJ78" s="219"/>
      <c r="AK78" s="219"/>
      <c r="AL78" s="240"/>
      <c r="AM78" s="229"/>
      <c r="AN78" s="219"/>
      <c r="AO78" s="219"/>
      <c r="AP78" s="219"/>
      <c r="AQ78" s="219"/>
      <c r="AR78" s="219"/>
      <c r="AS78" s="219"/>
      <c r="AT78" s="219"/>
      <c r="AU78" s="219"/>
      <c r="AV78" s="219"/>
      <c r="AW78" s="219"/>
      <c r="AX78" s="219"/>
      <c r="AY78" s="219"/>
      <c r="AZ78" s="219"/>
      <c r="BA78" s="230"/>
      <c r="BB78" s="243"/>
      <c r="BC78" s="243"/>
      <c r="BD78" s="243"/>
      <c r="BE78" s="229"/>
      <c r="BF78" s="219"/>
      <c r="BG78" s="219"/>
      <c r="BH78" s="219"/>
      <c r="BI78" s="219"/>
      <c r="BJ78" s="219"/>
      <c r="BK78" s="219"/>
      <c r="BL78" s="219"/>
      <c r="BM78" s="219"/>
      <c r="BN78" s="219"/>
      <c r="BO78" s="219"/>
      <c r="BP78" s="219"/>
      <c r="BQ78" s="219"/>
      <c r="BR78" s="230"/>
      <c r="BS78" s="243"/>
      <c r="BV78" s="238"/>
      <c r="BW78" s="229"/>
      <c r="BX78" s="219"/>
      <c r="BY78" s="219"/>
      <c r="BZ78" s="219"/>
      <c r="CA78" s="219"/>
      <c r="CB78" s="219"/>
      <c r="CC78" s="219"/>
      <c r="CD78" s="219"/>
      <c r="CE78" s="219"/>
      <c r="CF78" s="219"/>
      <c r="CG78" s="219"/>
      <c r="CH78" s="219"/>
      <c r="CI78" s="219"/>
      <c r="CJ78" s="219"/>
      <c r="CK78" s="230"/>
      <c r="CL78" s="238"/>
      <c r="CM78" s="238"/>
      <c r="CN78" s="238"/>
      <c r="CO78" s="229"/>
      <c r="CP78" s="219"/>
      <c r="CQ78" s="219"/>
      <c r="CR78" s="219"/>
      <c r="CS78" s="219"/>
      <c r="CT78" s="219"/>
      <c r="CU78" s="219"/>
      <c r="CV78" s="219"/>
      <c r="CW78" s="219"/>
      <c r="CX78" s="219"/>
      <c r="CY78" s="219"/>
      <c r="CZ78" s="219"/>
      <c r="DA78" s="219"/>
      <c r="DB78" s="230"/>
      <c r="DC78" s="238"/>
      <c r="DF78" s="243"/>
      <c r="DG78" s="229"/>
      <c r="DH78" s="219"/>
      <c r="DI78" s="219"/>
      <c r="DJ78" s="219"/>
      <c r="DK78" s="219"/>
      <c r="DL78" s="219"/>
      <c r="DM78" s="219"/>
      <c r="DN78" s="219"/>
      <c r="DO78" s="219"/>
      <c r="DP78" s="219"/>
      <c r="DQ78" s="219"/>
      <c r="DR78" s="219"/>
      <c r="DS78" s="219"/>
      <c r="DT78" s="219"/>
      <c r="DU78" s="230"/>
      <c r="DV78" s="243"/>
      <c r="DW78" s="243"/>
      <c r="DX78" s="243"/>
      <c r="DY78" s="229"/>
      <c r="DZ78" s="219"/>
      <c r="EA78" s="219"/>
      <c r="EB78" s="219"/>
      <c r="EC78" s="219"/>
      <c r="ED78" s="219"/>
      <c r="EE78" s="219"/>
      <c r="EF78" s="219"/>
      <c r="EG78" s="219"/>
      <c r="EH78" s="219"/>
      <c r="EI78" s="219"/>
      <c r="EJ78" s="219"/>
      <c r="EK78" s="219"/>
      <c r="EL78" s="230"/>
      <c r="EM78" s="243"/>
      <c r="EP78" s="238"/>
      <c r="EQ78" s="229"/>
      <c r="ER78" s="219"/>
      <c r="ES78" s="219"/>
      <c r="ET78" s="219"/>
      <c r="EU78" s="219"/>
      <c r="EV78" s="219"/>
      <c r="EW78" s="219"/>
      <c r="EX78" s="219"/>
      <c r="EY78" s="219"/>
      <c r="EZ78" s="219"/>
      <c r="FA78" s="219"/>
      <c r="FB78" s="219"/>
      <c r="FC78" s="219"/>
      <c r="FD78" s="219"/>
      <c r="FE78" s="230"/>
      <c r="FF78" s="238"/>
      <c r="FG78" s="238"/>
      <c r="FH78" s="238"/>
      <c r="FI78" s="229"/>
      <c r="FJ78" s="219"/>
      <c r="FK78" s="219"/>
      <c r="FL78" s="219"/>
      <c r="FM78" s="219"/>
      <c r="FN78" s="219"/>
      <c r="FO78" s="219"/>
      <c r="FP78" s="219"/>
      <c r="FQ78" s="219"/>
      <c r="FR78" s="219"/>
      <c r="FS78" s="219"/>
      <c r="FT78" s="219"/>
      <c r="FU78" s="219"/>
      <c r="FV78" s="230"/>
      <c r="FW78" s="238"/>
      <c r="FZ78" s="263"/>
      <c r="GA78" s="264"/>
      <c r="GB78" s="266"/>
      <c r="GC78" s="266"/>
      <c r="GD78" s="266"/>
      <c r="GE78" s="266"/>
      <c r="GF78" s="266"/>
      <c r="GG78" s="266"/>
      <c r="GH78" s="266"/>
      <c r="GI78" s="266"/>
      <c r="GJ78" s="266"/>
      <c r="GK78" s="266"/>
      <c r="GL78" s="265"/>
      <c r="GM78" s="269"/>
    </row>
    <row r="79" spans="2:195" ht="12" customHeight="1">
      <c r="B79" s="238"/>
      <c r="C79" s="229"/>
      <c r="D79" s="219">
        <v>1</v>
      </c>
      <c r="E79" s="219"/>
      <c r="F79" s="1261"/>
      <c r="G79" s="1092"/>
      <c r="H79" s="1092"/>
      <c r="I79" s="1092"/>
      <c r="J79" s="1092"/>
      <c r="K79" s="1092"/>
      <c r="L79" s="1092"/>
      <c r="M79" s="1092"/>
      <c r="N79" s="968"/>
      <c r="O79" s="219"/>
      <c r="P79" s="408">
        <f>MTDC!N162</f>
        <v>0</v>
      </c>
      <c r="Q79" s="230"/>
      <c r="R79" s="238"/>
      <c r="S79" s="238"/>
      <c r="T79" s="238"/>
      <c r="U79" s="229">
        <v>1</v>
      </c>
      <c r="V79" s="219"/>
      <c r="W79" s="219" t="s">
        <v>663</v>
      </c>
      <c r="X79" s="219"/>
      <c r="Y79" s="219"/>
      <c r="Z79" s="219"/>
      <c r="AA79" s="219"/>
      <c r="AB79" s="219"/>
      <c r="AC79" s="219"/>
      <c r="AD79" s="219"/>
      <c r="AE79" s="219"/>
      <c r="AF79" s="219"/>
      <c r="AG79" s="309">
        <f>MTDC!N131</f>
        <v>0</v>
      </c>
      <c r="AH79" s="230"/>
      <c r="AI79" s="238"/>
      <c r="AJ79" s="219"/>
      <c r="AK79" s="219"/>
      <c r="AL79" s="240"/>
      <c r="AM79" s="229"/>
      <c r="AN79" s="219">
        <v>1</v>
      </c>
      <c r="AO79" s="219"/>
      <c r="AP79" s="1261"/>
      <c r="AQ79" s="1092"/>
      <c r="AR79" s="1092"/>
      <c r="AS79" s="1092"/>
      <c r="AT79" s="1092"/>
      <c r="AU79" s="1092"/>
      <c r="AV79" s="1092"/>
      <c r="AW79" s="1092"/>
      <c r="AX79" s="968"/>
      <c r="AY79" s="219"/>
      <c r="AZ79" s="309">
        <f>MTDC!P162</f>
        <v>0</v>
      </c>
      <c r="BA79" s="230"/>
      <c r="BB79" s="243"/>
      <c r="BC79" s="243"/>
      <c r="BD79" s="243"/>
      <c r="BE79" s="229">
        <v>1</v>
      </c>
      <c r="BF79" s="219"/>
      <c r="BG79" s="219" t="s">
        <v>663</v>
      </c>
      <c r="BH79" s="219"/>
      <c r="BI79" s="219"/>
      <c r="BJ79" s="219"/>
      <c r="BK79" s="219"/>
      <c r="BL79" s="219"/>
      <c r="BM79" s="219"/>
      <c r="BN79" s="219"/>
      <c r="BO79" s="219"/>
      <c r="BP79" s="219"/>
      <c r="BQ79" s="309">
        <f>MTDC!P131</f>
        <v>0</v>
      </c>
      <c r="BR79" s="230"/>
      <c r="BS79" s="243"/>
      <c r="BV79" s="238"/>
      <c r="BW79" s="229"/>
      <c r="BX79" s="219">
        <v>1</v>
      </c>
      <c r="BY79" s="219"/>
      <c r="BZ79" s="1261"/>
      <c r="CA79" s="1092"/>
      <c r="CB79" s="1092"/>
      <c r="CC79" s="1092"/>
      <c r="CD79" s="1092"/>
      <c r="CE79" s="1092"/>
      <c r="CF79" s="1092"/>
      <c r="CG79" s="1092"/>
      <c r="CH79" s="968"/>
      <c r="CI79" s="219"/>
      <c r="CJ79" s="309">
        <f>MTDC!R162</f>
        <v>0</v>
      </c>
      <c r="CK79" s="230"/>
      <c r="CL79" s="238"/>
      <c r="CM79" s="238"/>
      <c r="CN79" s="238"/>
      <c r="CO79" s="229">
        <v>1</v>
      </c>
      <c r="CP79" s="219"/>
      <c r="CQ79" s="219" t="s">
        <v>663</v>
      </c>
      <c r="CR79" s="219"/>
      <c r="CS79" s="219"/>
      <c r="CT79" s="219"/>
      <c r="CU79" s="219"/>
      <c r="CV79" s="219"/>
      <c r="CW79" s="219"/>
      <c r="CX79" s="219"/>
      <c r="CY79" s="219"/>
      <c r="CZ79" s="219"/>
      <c r="DA79" s="309">
        <f>MTDC!R131</f>
        <v>0</v>
      </c>
      <c r="DB79" s="230"/>
      <c r="DC79" s="238"/>
      <c r="DF79" s="243"/>
      <c r="DG79" s="229"/>
      <c r="DH79" s="219">
        <v>1</v>
      </c>
      <c r="DI79" s="219"/>
      <c r="DJ79" s="1261"/>
      <c r="DK79" s="1092"/>
      <c r="DL79" s="1092"/>
      <c r="DM79" s="1092"/>
      <c r="DN79" s="1092"/>
      <c r="DO79" s="1092"/>
      <c r="DP79" s="1092"/>
      <c r="DQ79" s="1092"/>
      <c r="DR79" s="968"/>
      <c r="DS79" s="219"/>
      <c r="DT79" s="309">
        <f>MTDC!T162</f>
        <v>0</v>
      </c>
      <c r="DU79" s="230"/>
      <c r="DV79" s="243"/>
      <c r="DW79" s="243"/>
      <c r="DX79" s="243"/>
      <c r="DY79" s="229">
        <v>1</v>
      </c>
      <c r="DZ79" s="219"/>
      <c r="EA79" s="219" t="s">
        <v>663</v>
      </c>
      <c r="EB79" s="219"/>
      <c r="EC79" s="219"/>
      <c r="ED79" s="219"/>
      <c r="EE79" s="219"/>
      <c r="EF79" s="219"/>
      <c r="EG79" s="219"/>
      <c r="EH79" s="219"/>
      <c r="EI79" s="219"/>
      <c r="EJ79" s="219"/>
      <c r="EK79" s="309">
        <f>MTDC!T131</f>
        <v>0</v>
      </c>
      <c r="EL79" s="230"/>
      <c r="EM79" s="243"/>
      <c r="EP79" s="238"/>
      <c r="EQ79" s="229"/>
      <c r="ER79" s="219">
        <v>1</v>
      </c>
      <c r="ES79" s="219"/>
      <c r="ET79" s="1261"/>
      <c r="EU79" s="1092"/>
      <c r="EV79" s="1092"/>
      <c r="EW79" s="1092"/>
      <c r="EX79" s="1092"/>
      <c r="EY79" s="1092"/>
      <c r="EZ79" s="1092"/>
      <c r="FA79" s="1092"/>
      <c r="FB79" s="968"/>
      <c r="FC79" s="219"/>
      <c r="FD79" s="309">
        <f>MTDC!V162</f>
        <v>0</v>
      </c>
      <c r="FE79" s="230"/>
      <c r="FF79" s="238"/>
      <c r="FG79" s="238"/>
      <c r="FH79" s="238"/>
      <c r="FI79" s="229">
        <v>1</v>
      </c>
      <c r="FJ79" s="219"/>
      <c r="FK79" s="219" t="s">
        <v>663</v>
      </c>
      <c r="FL79" s="219"/>
      <c r="FM79" s="219"/>
      <c r="FN79" s="219"/>
      <c r="FO79" s="219"/>
      <c r="FP79" s="219"/>
      <c r="FQ79" s="219"/>
      <c r="FR79" s="219"/>
      <c r="FS79" s="219"/>
      <c r="FT79" s="219"/>
      <c r="FU79" s="309">
        <f>MTDC!V131</f>
        <v>0</v>
      </c>
      <c r="FV79" s="230"/>
      <c r="FW79" s="238"/>
      <c r="FZ79" s="263"/>
      <c r="GA79" s="263"/>
      <c r="GB79" s="263"/>
      <c r="GC79" s="263"/>
      <c r="GD79" s="263"/>
      <c r="GE79" s="263"/>
      <c r="GF79" s="263"/>
      <c r="GG79" s="263"/>
      <c r="GH79" s="263"/>
      <c r="GI79" s="263"/>
      <c r="GJ79" s="263"/>
      <c r="GK79" s="263"/>
      <c r="GL79" s="263"/>
      <c r="GM79" s="269"/>
    </row>
    <row r="80" spans="2:195" ht="5.25" customHeight="1">
      <c r="B80" s="238"/>
      <c r="C80" s="229"/>
      <c r="D80" s="219"/>
      <c r="E80" s="219"/>
      <c r="F80" s="219"/>
      <c r="G80" s="219"/>
      <c r="H80" s="219"/>
      <c r="I80" s="219"/>
      <c r="J80" s="219"/>
      <c r="K80" s="219"/>
      <c r="L80" s="219"/>
      <c r="M80" s="219"/>
      <c r="N80" s="219"/>
      <c r="O80" s="219"/>
      <c r="P80" s="219"/>
      <c r="Q80" s="230"/>
      <c r="R80" s="238"/>
      <c r="S80" s="238"/>
      <c r="T80" s="238"/>
      <c r="U80" s="229"/>
      <c r="V80" s="219"/>
      <c r="W80" s="219"/>
      <c r="X80" s="219"/>
      <c r="Y80" s="219"/>
      <c r="Z80" s="219"/>
      <c r="AA80" s="219"/>
      <c r="AB80" s="219"/>
      <c r="AC80" s="219"/>
      <c r="AD80" s="219"/>
      <c r="AE80" s="219"/>
      <c r="AF80" s="219"/>
      <c r="AG80" s="219"/>
      <c r="AH80" s="230"/>
      <c r="AI80" s="238"/>
      <c r="AJ80" s="219"/>
      <c r="AK80" s="219"/>
      <c r="AL80" s="240"/>
      <c r="AM80" s="229"/>
      <c r="AN80" s="219"/>
      <c r="AO80" s="219"/>
      <c r="AP80" s="219"/>
      <c r="AQ80" s="219"/>
      <c r="AR80" s="219"/>
      <c r="AS80" s="219"/>
      <c r="AT80" s="219"/>
      <c r="AU80" s="219"/>
      <c r="AV80" s="219"/>
      <c r="AW80" s="219"/>
      <c r="AX80" s="219"/>
      <c r="AY80" s="219"/>
      <c r="AZ80" s="219"/>
      <c r="BA80" s="230"/>
      <c r="BB80" s="243"/>
      <c r="BC80" s="243"/>
      <c r="BD80" s="243"/>
      <c r="BE80" s="229"/>
      <c r="BF80" s="219"/>
      <c r="BG80" s="219"/>
      <c r="BH80" s="219"/>
      <c r="BI80" s="219"/>
      <c r="BJ80" s="219"/>
      <c r="BK80" s="219"/>
      <c r="BL80" s="219"/>
      <c r="BM80" s="219"/>
      <c r="BN80" s="219"/>
      <c r="BO80" s="219"/>
      <c r="BP80" s="219"/>
      <c r="BQ80" s="219"/>
      <c r="BR80" s="230"/>
      <c r="BS80" s="243"/>
      <c r="BV80" s="238"/>
      <c r="BW80" s="229"/>
      <c r="BX80" s="219"/>
      <c r="BY80" s="219"/>
      <c r="BZ80" s="219"/>
      <c r="CA80" s="219"/>
      <c r="CB80" s="219"/>
      <c r="CC80" s="219"/>
      <c r="CD80" s="219"/>
      <c r="CE80" s="219"/>
      <c r="CF80" s="219"/>
      <c r="CG80" s="219"/>
      <c r="CH80" s="219"/>
      <c r="CI80" s="219"/>
      <c r="CJ80" s="219"/>
      <c r="CK80" s="230"/>
      <c r="CL80" s="238"/>
      <c r="CM80" s="238"/>
      <c r="CN80" s="238"/>
      <c r="CO80" s="229"/>
      <c r="CP80" s="219"/>
      <c r="CQ80" s="219"/>
      <c r="CR80" s="219"/>
      <c r="CS80" s="219"/>
      <c r="CT80" s="219"/>
      <c r="CU80" s="219"/>
      <c r="CV80" s="219"/>
      <c r="CW80" s="219"/>
      <c r="CX80" s="219"/>
      <c r="CY80" s="219"/>
      <c r="CZ80" s="219"/>
      <c r="DA80" s="219"/>
      <c r="DB80" s="230"/>
      <c r="DC80" s="238"/>
      <c r="DF80" s="243"/>
      <c r="DG80" s="229"/>
      <c r="DH80" s="219"/>
      <c r="DI80" s="219"/>
      <c r="DJ80" s="219"/>
      <c r="DK80" s="219"/>
      <c r="DL80" s="219"/>
      <c r="DM80" s="219"/>
      <c r="DN80" s="219"/>
      <c r="DO80" s="219"/>
      <c r="DP80" s="219"/>
      <c r="DQ80" s="219"/>
      <c r="DR80" s="219"/>
      <c r="DS80" s="219"/>
      <c r="DT80" s="219"/>
      <c r="DU80" s="230"/>
      <c r="DV80" s="243"/>
      <c r="DW80" s="243"/>
      <c r="DX80" s="243"/>
      <c r="DY80" s="229"/>
      <c r="DZ80" s="219"/>
      <c r="EA80" s="219"/>
      <c r="EB80" s="219"/>
      <c r="EC80" s="219"/>
      <c r="ED80" s="219"/>
      <c r="EE80" s="219"/>
      <c r="EF80" s="219"/>
      <c r="EG80" s="219"/>
      <c r="EH80" s="219"/>
      <c r="EI80" s="219"/>
      <c r="EJ80" s="219"/>
      <c r="EK80" s="219"/>
      <c r="EL80" s="230"/>
      <c r="EM80" s="243"/>
      <c r="EP80" s="238"/>
      <c r="EQ80" s="229"/>
      <c r="ER80" s="219"/>
      <c r="ES80" s="219"/>
      <c r="ET80" s="219"/>
      <c r="EU80" s="219"/>
      <c r="EV80" s="219"/>
      <c r="EW80" s="219"/>
      <c r="EX80" s="219"/>
      <c r="EY80" s="219"/>
      <c r="EZ80" s="219"/>
      <c r="FA80" s="219"/>
      <c r="FB80" s="219"/>
      <c r="FC80" s="219"/>
      <c r="FD80" s="219"/>
      <c r="FE80" s="230"/>
      <c r="FF80" s="238"/>
      <c r="FG80" s="238"/>
      <c r="FH80" s="238"/>
      <c r="FI80" s="229"/>
      <c r="FJ80" s="219"/>
      <c r="FK80" s="219"/>
      <c r="FL80" s="219"/>
      <c r="FM80" s="219"/>
      <c r="FN80" s="219"/>
      <c r="FO80" s="219"/>
      <c r="FP80" s="219"/>
      <c r="FQ80" s="219"/>
      <c r="FR80" s="219"/>
      <c r="FS80" s="219"/>
      <c r="FT80" s="219"/>
      <c r="FU80" s="219"/>
      <c r="FV80" s="230"/>
      <c r="FW80" s="238"/>
      <c r="FZ80" s="263"/>
      <c r="GA80" s="263"/>
      <c r="GB80" s="263"/>
      <c r="GC80" s="263"/>
      <c r="GD80" s="263"/>
      <c r="GE80" s="263"/>
      <c r="GF80" s="263"/>
      <c r="GG80" s="263"/>
      <c r="GH80" s="263"/>
      <c r="GI80" s="263"/>
      <c r="GJ80" s="263"/>
      <c r="GK80" s="263"/>
      <c r="GL80" s="263"/>
      <c r="GM80" s="269"/>
    </row>
    <row r="81" spans="2:195" ht="12" customHeight="1">
      <c r="B81" s="238"/>
      <c r="C81" s="229"/>
      <c r="D81" s="219">
        <v>2</v>
      </c>
      <c r="E81" s="219"/>
      <c r="F81" s="1261"/>
      <c r="G81" s="1092"/>
      <c r="H81" s="1092"/>
      <c r="I81" s="1092"/>
      <c r="J81" s="1092"/>
      <c r="K81" s="1092"/>
      <c r="L81" s="1092"/>
      <c r="M81" s="1092"/>
      <c r="N81" s="968"/>
      <c r="O81" s="219"/>
      <c r="P81" s="409">
        <f>MTDC!N163</f>
        <v>0</v>
      </c>
      <c r="Q81" s="230"/>
      <c r="R81" s="238"/>
      <c r="S81" s="238"/>
      <c r="T81" s="238"/>
      <c r="U81" s="229">
        <v>2</v>
      </c>
      <c r="V81" s="219"/>
      <c r="W81" s="219" t="s">
        <v>664</v>
      </c>
      <c r="X81" s="219"/>
      <c r="Y81" s="219"/>
      <c r="Z81" s="219"/>
      <c r="AA81" s="219"/>
      <c r="AB81" s="219"/>
      <c r="AC81" s="219"/>
      <c r="AD81" s="219"/>
      <c r="AE81" s="219"/>
      <c r="AF81" s="219"/>
      <c r="AG81" s="309">
        <f>MTDC!N104</f>
        <v>0</v>
      </c>
      <c r="AH81" s="230"/>
      <c r="AI81" s="238"/>
      <c r="AJ81" s="219"/>
      <c r="AK81" s="219"/>
      <c r="AL81" s="240"/>
      <c r="AM81" s="229"/>
      <c r="AN81" s="219">
        <v>2</v>
      </c>
      <c r="AO81" s="219"/>
      <c r="AP81" s="1261"/>
      <c r="AQ81" s="1092"/>
      <c r="AR81" s="1092"/>
      <c r="AS81" s="1092"/>
      <c r="AT81" s="1092"/>
      <c r="AU81" s="1092"/>
      <c r="AV81" s="1092"/>
      <c r="AW81" s="1092"/>
      <c r="AX81" s="968"/>
      <c r="AY81" s="219"/>
      <c r="AZ81" s="309">
        <f>MTDC!P163</f>
        <v>0</v>
      </c>
      <c r="BA81" s="230"/>
      <c r="BB81" s="243"/>
      <c r="BC81" s="243"/>
      <c r="BD81" s="243"/>
      <c r="BE81" s="229">
        <v>2</v>
      </c>
      <c r="BF81" s="219"/>
      <c r="BG81" s="219" t="s">
        <v>664</v>
      </c>
      <c r="BH81" s="219"/>
      <c r="BI81" s="219"/>
      <c r="BJ81" s="219"/>
      <c r="BK81" s="219"/>
      <c r="BL81" s="219"/>
      <c r="BM81" s="219"/>
      <c r="BN81" s="219"/>
      <c r="BO81" s="219"/>
      <c r="BP81" s="219"/>
      <c r="BQ81" s="309">
        <f>MTDC!P104</f>
        <v>0</v>
      </c>
      <c r="BR81" s="230"/>
      <c r="BS81" s="243"/>
      <c r="BV81" s="238"/>
      <c r="BW81" s="229"/>
      <c r="BX81" s="219">
        <v>2</v>
      </c>
      <c r="BY81" s="219"/>
      <c r="BZ81" s="1261"/>
      <c r="CA81" s="1092"/>
      <c r="CB81" s="1092"/>
      <c r="CC81" s="1092"/>
      <c r="CD81" s="1092"/>
      <c r="CE81" s="1092"/>
      <c r="CF81" s="1092"/>
      <c r="CG81" s="1092"/>
      <c r="CH81" s="968"/>
      <c r="CI81" s="219"/>
      <c r="CJ81" s="309">
        <f>MTDC!R163</f>
        <v>0</v>
      </c>
      <c r="CK81" s="230"/>
      <c r="CL81" s="238"/>
      <c r="CM81" s="238"/>
      <c r="CN81" s="238"/>
      <c r="CO81" s="229">
        <v>2</v>
      </c>
      <c r="CP81" s="219"/>
      <c r="CQ81" s="219" t="s">
        <v>664</v>
      </c>
      <c r="CR81" s="219"/>
      <c r="CS81" s="219"/>
      <c r="CT81" s="219"/>
      <c r="CU81" s="219"/>
      <c r="CV81" s="219"/>
      <c r="CW81" s="219"/>
      <c r="CX81" s="219"/>
      <c r="CY81" s="219"/>
      <c r="CZ81" s="219"/>
      <c r="DA81" s="309">
        <f>MTDC!R104</f>
        <v>0</v>
      </c>
      <c r="DB81" s="230"/>
      <c r="DC81" s="238"/>
      <c r="DF81" s="243"/>
      <c r="DG81" s="229"/>
      <c r="DH81" s="219">
        <v>2</v>
      </c>
      <c r="DI81" s="219"/>
      <c r="DJ81" s="1261"/>
      <c r="DK81" s="1092"/>
      <c r="DL81" s="1092"/>
      <c r="DM81" s="1092"/>
      <c r="DN81" s="1092"/>
      <c r="DO81" s="1092"/>
      <c r="DP81" s="1092"/>
      <c r="DQ81" s="1092"/>
      <c r="DR81" s="968"/>
      <c r="DS81" s="219"/>
      <c r="DT81" s="309">
        <f>MTDC!T163</f>
        <v>0</v>
      </c>
      <c r="DU81" s="230"/>
      <c r="DV81" s="243"/>
      <c r="DW81" s="243"/>
      <c r="DX81" s="243"/>
      <c r="DY81" s="229">
        <v>2</v>
      </c>
      <c r="DZ81" s="219"/>
      <c r="EA81" s="219" t="s">
        <v>664</v>
      </c>
      <c r="EB81" s="219"/>
      <c r="EC81" s="219"/>
      <c r="ED81" s="219"/>
      <c r="EE81" s="219"/>
      <c r="EF81" s="219"/>
      <c r="EG81" s="219"/>
      <c r="EH81" s="219"/>
      <c r="EI81" s="219"/>
      <c r="EJ81" s="219"/>
      <c r="EK81" s="309">
        <f>MTDC!T104</f>
        <v>0</v>
      </c>
      <c r="EL81" s="230"/>
      <c r="EM81" s="243"/>
      <c r="EP81" s="238"/>
      <c r="EQ81" s="229"/>
      <c r="ER81" s="219">
        <v>2</v>
      </c>
      <c r="ES81" s="219"/>
      <c r="ET81" s="1261"/>
      <c r="EU81" s="1092"/>
      <c r="EV81" s="1092"/>
      <c r="EW81" s="1092"/>
      <c r="EX81" s="1092"/>
      <c r="EY81" s="1092"/>
      <c r="EZ81" s="1092"/>
      <c r="FA81" s="1092"/>
      <c r="FB81" s="968"/>
      <c r="FC81" s="219"/>
      <c r="FD81" s="309">
        <f>MTDC!V163</f>
        <v>0</v>
      </c>
      <c r="FE81" s="230"/>
      <c r="FF81" s="238"/>
      <c r="FG81" s="238"/>
      <c r="FH81" s="238"/>
      <c r="FI81" s="229">
        <v>2</v>
      </c>
      <c r="FJ81" s="219"/>
      <c r="FK81" s="219" t="s">
        <v>664</v>
      </c>
      <c r="FL81" s="219"/>
      <c r="FM81" s="219"/>
      <c r="FN81" s="219"/>
      <c r="FO81" s="219"/>
      <c r="FP81" s="219"/>
      <c r="FQ81" s="219"/>
      <c r="FR81" s="219"/>
      <c r="FS81" s="219"/>
      <c r="FT81" s="219"/>
      <c r="FU81" s="309">
        <f>MTDC!V104</f>
        <v>0</v>
      </c>
      <c r="FV81" s="230"/>
      <c r="FW81" s="238"/>
      <c r="FZ81" s="263"/>
      <c r="GA81" s="263"/>
      <c r="GB81" s="263"/>
      <c r="GC81" s="263"/>
      <c r="GD81" s="263"/>
      <c r="GE81" s="263"/>
      <c r="GF81" s="263"/>
      <c r="GG81" s="263"/>
      <c r="GH81" s="263"/>
      <c r="GI81" s="263"/>
      <c r="GJ81" s="263"/>
      <c r="GK81" s="263"/>
      <c r="GL81" s="263"/>
      <c r="GM81" s="269"/>
    </row>
    <row r="82" spans="2:195" ht="5.25" customHeight="1">
      <c r="B82" s="238"/>
      <c r="C82" s="229"/>
      <c r="D82" s="219"/>
      <c r="E82" s="219"/>
      <c r="F82" s="219"/>
      <c r="G82" s="219"/>
      <c r="H82" s="219"/>
      <c r="I82" s="219"/>
      <c r="J82" s="219"/>
      <c r="K82" s="219"/>
      <c r="L82" s="219"/>
      <c r="M82" s="219"/>
      <c r="N82" s="219"/>
      <c r="O82" s="219"/>
      <c r="P82" s="219"/>
      <c r="Q82" s="230"/>
      <c r="R82" s="238"/>
      <c r="S82" s="238"/>
      <c r="T82" s="238"/>
      <c r="U82" s="229"/>
      <c r="V82" s="219"/>
      <c r="W82" s="219"/>
      <c r="X82" s="219"/>
      <c r="Y82" s="219"/>
      <c r="Z82" s="219"/>
      <c r="AA82" s="219"/>
      <c r="AB82" s="219"/>
      <c r="AC82" s="219"/>
      <c r="AD82" s="219"/>
      <c r="AE82" s="219"/>
      <c r="AF82" s="219"/>
      <c r="AG82" s="219"/>
      <c r="AH82" s="230"/>
      <c r="AI82" s="238"/>
      <c r="AJ82" s="219"/>
      <c r="AK82" s="219"/>
      <c r="AL82" s="240"/>
      <c r="AM82" s="229"/>
      <c r="AN82" s="219"/>
      <c r="AO82" s="219"/>
      <c r="AP82" s="219"/>
      <c r="AQ82" s="219"/>
      <c r="AR82" s="219"/>
      <c r="AS82" s="219"/>
      <c r="AT82" s="219"/>
      <c r="AU82" s="219"/>
      <c r="AV82" s="219"/>
      <c r="AW82" s="219"/>
      <c r="AX82" s="219"/>
      <c r="AY82" s="219"/>
      <c r="AZ82" s="219"/>
      <c r="BA82" s="230"/>
      <c r="BB82" s="243"/>
      <c r="BC82" s="243"/>
      <c r="BD82" s="243"/>
      <c r="BE82" s="229"/>
      <c r="BF82" s="219"/>
      <c r="BG82" s="219"/>
      <c r="BH82" s="219"/>
      <c r="BI82" s="219"/>
      <c r="BJ82" s="219"/>
      <c r="BK82" s="219"/>
      <c r="BL82" s="219"/>
      <c r="BM82" s="219"/>
      <c r="BN82" s="219"/>
      <c r="BO82" s="219"/>
      <c r="BP82" s="219"/>
      <c r="BQ82" s="219"/>
      <c r="BR82" s="230"/>
      <c r="BS82" s="243"/>
      <c r="BV82" s="238"/>
      <c r="BW82" s="229"/>
      <c r="BX82" s="219"/>
      <c r="BY82" s="219"/>
      <c r="BZ82" s="219"/>
      <c r="CA82" s="219"/>
      <c r="CB82" s="219"/>
      <c r="CC82" s="219"/>
      <c r="CD82" s="219"/>
      <c r="CE82" s="219"/>
      <c r="CF82" s="219"/>
      <c r="CG82" s="219"/>
      <c r="CH82" s="219"/>
      <c r="CI82" s="219"/>
      <c r="CJ82" s="219"/>
      <c r="CK82" s="230"/>
      <c r="CL82" s="238"/>
      <c r="CM82" s="238"/>
      <c r="CN82" s="238"/>
      <c r="CO82" s="229"/>
      <c r="CP82" s="219"/>
      <c r="CQ82" s="219"/>
      <c r="CR82" s="219"/>
      <c r="CS82" s="219"/>
      <c r="CT82" s="219"/>
      <c r="CU82" s="219"/>
      <c r="CV82" s="219"/>
      <c r="CW82" s="219"/>
      <c r="CX82" s="219"/>
      <c r="CY82" s="219"/>
      <c r="CZ82" s="219"/>
      <c r="DA82" s="219"/>
      <c r="DB82" s="230"/>
      <c r="DC82" s="238"/>
      <c r="DF82" s="243"/>
      <c r="DG82" s="229"/>
      <c r="DH82" s="219"/>
      <c r="DI82" s="219"/>
      <c r="DJ82" s="219"/>
      <c r="DK82" s="219"/>
      <c r="DL82" s="219"/>
      <c r="DM82" s="219"/>
      <c r="DN82" s="219"/>
      <c r="DO82" s="219"/>
      <c r="DP82" s="219"/>
      <c r="DQ82" s="219"/>
      <c r="DR82" s="219"/>
      <c r="DS82" s="219"/>
      <c r="DT82" s="219"/>
      <c r="DU82" s="230"/>
      <c r="DV82" s="243"/>
      <c r="DW82" s="243"/>
      <c r="DX82" s="243"/>
      <c r="DY82" s="229"/>
      <c r="DZ82" s="219"/>
      <c r="EA82" s="219"/>
      <c r="EB82" s="219"/>
      <c r="EC82" s="219"/>
      <c r="ED82" s="219"/>
      <c r="EE82" s="219"/>
      <c r="EF82" s="219"/>
      <c r="EG82" s="219"/>
      <c r="EH82" s="219"/>
      <c r="EI82" s="219"/>
      <c r="EJ82" s="219"/>
      <c r="EK82" s="219"/>
      <c r="EL82" s="230"/>
      <c r="EM82" s="243"/>
      <c r="EP82" s="238"/>
      <c r="EQ82" s="229"/>
      <c r="ER82" s="219"/>
      <c r="ES82" s="219"/>
      <c r="ET82" s="219"/>
      <c r="EU82" s="219"/>
      <c r="EV82" s="219"/>
      <c r="EW82" s="219"/>
      <c r="EX82" s="219"/>
      <c r="EY82" s="219"/>
      <c r="EZ82" s="219"/>
      <c r="FA82" s="219"/>
      <c r="FB82" s="219"/>
      <c r="FC82" s="219"/>
      <c r="FD82" s="219"/>
      <c r="FE82" s="230"/>
      <c r="FF82" s="238"/>
      <c r="FG82" s="238"/>
      <c r="FH82" s="238"/>
      <c r="FI82" s="229"/>
      <c r="FJ82" s="219"/>
      <c r="FK82" s="219"/>
      <c r="FL82" s="219"/>
      <c r="FM82" s="219"/>
      <c r="FN82" s="219"/>
      <c r="FO82" s="219"/>
      <c r="FP82" s="219"/>
      <c r="FQ82" s="219"/>
      <c r="FR82" s="219"/>
      <c r="FS82" s="219"/>
      <c r="FT82" s="219"/>
      <c r="FU82" s="219"/>
      <c r="FV82" s="230"/>
      <c r="FW82" s="238"/>
      <c r="FZ82" s="263"/>
      <c r="GA82" s="264"/>
      <c r="GB82" s="266"/>
      <c r="GC82" s="266"/>
      <c r="GD82" s="266"/>
      <c r="GE82" s="266"/>
      <c r="GF82" s="266"/>
      <c r="GG82" s="266"/>
      <c r="GH82" s="266"/>
      <c r="GI82" s="267"/>
      <c r="GJ82" s="267"/>
      <c r="GK82" s="267"/>
      <c r="GL82" s="265"/>
      <c r="GM82" s="269"/>
    </row>
    <row r="83" spans="2:195" ht="12" customHeight="1">
      <c r="B83" s="238"/>
      <c r="C83" s="229"/>
      <c r="D83" s="219">
        <v>3</v>
      </c>
      <c r="E83" s="219"/>
      <c r="F83" s="1261"/>
      <c r="G83" s="1092"/>
      <c r="H83" s="1092"/>
      <c r="I83" s="1092"/>
      <c r="J83" s="1092"/>
      <c r="K83" s="1092"/>
      <c r="L83" s="1092"/>
      <c r="M83" s="1092"/>
      <c r="N83" s="968"/>
      <c r="O83" s="219"/>
      <c r="P83" s="409">
        <f>MTDC!N164</f>
        <v>0</v>
      </c>
      <c r="Q83" s="230"/>
      <c r="R83" s="238"/>
      <c r="S83" s="238"/>
      <c r="T83" s="238"/>
      <c r="U83" s="229">
        <v>3</v>
      </c>
      <c r="V83" s="219"/>
      <c r="W83" s="219" t="s">
        <v>665</v>
      </c>
      <c r="X83" s="219"/>
      <c r="Y83" s="219"/>
      <c r="Z83" s="219"/>
      <c r="AA83" s="219"/>
      <c r="AB83" s="219"/>
      <c r="AC83" s="219"/>
      <c r="AD83" s="219"/>
      <c r="AE83" s="219"/>
      <c r="AF83" s="219"/>
      <c r="AG83" s="309">
        <f>MTDC!N105</f>
        <v>0</v>
      </c>
      <c r="AH83" s="230"/>
      <c r="AI83" s="238"/>
      <c r="AJ83" s="219"/>
      <c r="AK83" s="219"/>
      <c r="AL83" s="240"/>
      <c r="AM83" s="229"/>
      <c r="AN83" s="219">
        <v>3</v>
      </c>
      <c r="AO83" s="219"/>
      <c r="AP83" s="1261"/>
      <c r="AQ83" s="1092"/>
      <c r="AR83" s="1092"/>
      <c r="AS83" s="1092"/>
      <c r="AT83" s="1092"/>
      <c r="AU83" s="1092"/>
      <c r="AV83" s="1092"/>
      <c r="AW83" s="1092"/>
      <c r="AX83" s="968"/>
      <c r="AY83" s="219"/>
      <c r="AZ83" s="309">
        <f>MTDC!P164</f>
        <v>0</v>
      </c>
      <c r="BA83" s="230"/>
      <c r="BB83" s="243"/>
      <c r="BC83" s="243"/>
      <c r="BD83" s="243"/>
      <c r="BE83" s="229">
        <v>3</v>
      </c>
      <c r="BF83" s="219"/>
      <c r="BG83" s="219" t="s">
        <v>665</v>
      </c>
      <c r="BH83" s="219"/>
      <c r="BI83" s="219"/>
      <c r="BJ83" s="219"/>
      <c r="BK83" s="219"/>
      <c r="BL83" s="219"/>
      <c r="BM83" s="219"/>
      <c r="BN83" s="219"/>
      <c r="BO83" s="219"/>
      <c r="BP83" s="219"/>
      <c r="BQ83" s="309">
        <f>MTDC!P105</f>
        <v>0</v>
      </c>
      <c r="BR83" s="230"/>
      <c r="BS83" s="243"/>
      <c r="BV83" s="238"/>
      <c r="BW83" s="229"/>
      <c r="BX83" s="219">
        <v>3</v>
      </c>
      <c r="BY83" s="219"/>
      <c r="BZ83" s="1261"/>
      <c r="CA83" s="1092"/>
      <c r="CB83" s="1092"/>
      <c r="CC83" s="1092"/>
      <c r="CD83" s="1092"/>
      <c r="CE83" s="1092"/>
      <c r="CF83" s="1092"/>
      <c r="CG83" s="1092"/>
      <c r="CH83" s="968"/>
      <c r="CI83" s="219"/>
      <c r="CJ83" s="309">
        <f>MTDC!R164</f>
        <v>0</v>
      </c>
      <c r="CK83" s="230"/>
      <c r="CL83" s="238"/>
      <c r="CM83" s="238"/>
      <c r="CN83" s="238"/>
      <c r="CO83" s="229">
        <v>3</v>
      </c>
      <c r="CP83" s="219"/>
      <c r="CQ83" s="219" t="s">
        <v>665</v>
      </c>
      <c r="CR83" s="219"/>
      <c r="CS83" s="219"/>
      <c r="CT83" s="219"/>
      <c r="CU83" s="219"/>
      <c r="CV83" s="219"/>
      <c r="CW83" s="219"/>
      <c r="CX83" s="219"/>
      <c r="CY83" s="219"/>
      <c r="CZ83" s="219"/>
      <c r="DA83" s="309">
        <f>MTDC!R105</f>
        <v>0</v>
      </c>
      <c r="DB83" s="230"/>
      <c r="DC83" s="238"/>
      <c r="DF83" s="243"/>
      <c r="DG83" s="229"/>
      <c r="DH83" s="219">
        <v>3</v>
      </c>
      <c r="DI83" s="219"/>
      <c r="DJ83" s="1261"/>
      <c r="DK83" s="1092"/>
      <c r="DL83" s="1092"/>
      <c r="DM83" s="1092"/>
      <c r="DN83" s="1092"/>
      <c r="DO83" s="1092"/>
      <c r="DP83" s="1092"/>
      <c r="DQ83" s="1092"/>
      <c r="DR83" s="968"/>
      <c r="DS83" s="219"/>
      <c r="DT83" s="309">
        <f>MTDC!T164</f>
        <v>0</v>
      </c>
      <c r="DU83" s="230"/>
      <c r="DV83" s="243"/>
      <c r="DW83" s="243"/>
      <c r="DX83" s="243"/>
      <c r="DY83" s="229">
        <v>3</v>
      </c>
      <c r="DZ83" s="219"/>
      <c r="EA83" s="219" t="s">
        <v>665</v>
      </c>
      <c r="EB83" s="219"/>
      <c r="EC83" s="219"/>
      <c r="ED83" s="219"/>
      <c r="EE83" s="219"/>
      <c r="EF83" s="219"/>
      <c r="EG83" s="219"/>
      <c r="EH83" s="219"/>
      <c r="EI83" s="219"/>
      <c r="EJ83" s="219"/>
      <c r="EK83" s="309">
        <f>MTDC!T105</f>
        <v>0</v>
      </c>
      <c r="EL83" s="230"/>
      <c r="EM83" s="243"/>
      <c r="EP83" s="238"/>
      <c r="EQ83" s="229"/>
      <c r="ER83" s="219">
        <v>3</v>
      </c>
      <c r="ES83" s="219"/>
      <c r="ET83" s="1261"/>
      <c r="EU83" s="1092"/>
      <c r="EV83" s="1092"/>
      <c r="EW83" s="1092"/>
      <c r="EX83" s="1092"/>
      <c r="EY83" s="1092"/>
      <c r="EZ83" s="1092"/>
      <c r="FA83" s="1092"/>
      <c r="FB83" s="968"/>
      <c r="FC83" s="219"/>
      <c r="FD83" s="309">
        <f>MTDC!V164</f>
        <v>0</v>
      </c>
      <c r="FE83" s="230"/>
      <c r="FF83" s="238"/>
      <c r="FG83" s="238"/>
      <c r="FH83" s="238"/>
      <c r="FI83" s="229">
        <v>3</v>
      </c>
      <c r="FJ83" s="219"/>
      <c r="FK83" s="219" t="s">
        <v>665</v>
      </c>
      <c r="FL83" s="219"/>
      <c r="FM83" s="219"/>
      <c r="FN83" s="219"/>
      <c r="FO83" s="219"/>
      <c r="FP83" s="219"/>
      <c r="FQ83" s="219"/>
      <c r="FR83" s="219"/>
      <c r="FS83" s="219"/>
      <c r="FT83" s="219"/>
      <c r="FU83" s="309">
        <f>MTDC!V105</f>
        <v>0</v>
      </c>
      <c r="FV83" s="230"/>
      <c r="FW83" s="238"/>
      <c r="FZ83" s="263"/>
      <c r="GA83" s="264"/>
      <c r="GB83" s="266"/>
      <c r="GC83" s="266"/>
      <c r="GD83" s="266"/>
      <c r="GE83" s="266"/>
      <c r="GF83" s="266"/>
      <c r="GG83" s="266"/>
      <c r="GH83" s="266"/>
      <c r="GI83" s="266"/>
      <c r="GJ83" s="266"/>
      <c r="GK83" s="266"/>
      <c r="GL83" s="265"/>
      <c r="GM83" s="269"/>
    </row>
    <row r="84" spans="2:195" ht="5.25" customHeight="1">
      <c r="B84" s="238"/>
      <c r="C84" s="229"/>
      <c r="D84" s="219"/>
      <c r="E84" s="219"/>
      <c r="F84" s="219"/>
      <c r="G84" s="219"/>
      <c r="H84" s="219"/>
      <c r="I84" s="219"/>
      <c r="J84" s="219"/>
      <c r="K84" s="219"/>
      <c r="L84" s="219"/>
      <c r="M84" s="219"/>
      <c r="N84" s="219"/>
      <c r="O84" s="219"/>
      <c r="P84" s="219"/>
      <c r="Q84" s="230"/>
      <c r="R84" s="238"/>
      <c r="S84" s="238"/>
      <c r="T84" s="238"/>
      <c r="U84" s="229"/>
      <c r="V84" s="219"/>
      <c r="W84" s="219"/>
      <c r="X84" s="219"/>
      <c r="Y84" s="219"/>
      <c r="Z84" s="219"/>
      <c r="AA84" s="219"/>
      <c r="AB84" s="219"/>
      <c r="AC84" s="219"/>
      <c r="AD84" s="219"/>
      <c r="AE84" s="219"/>
      <c r="AF84" s="219"/>
      <c r="AG84" s="219"/>
      <c r="AH84" s="230"/>
      <c r="AI84" s="238"/>
      <c r="AJ84" s="219"/>
      <c r="AK84" s="219"/>
      <c r="AL84" s="240"/>
      <c r="AM84" s="229"/>
      <c r="AN84" s="219"/>
      <c r="AO84" s="219"/>
      <c r="AP84" s="219"/>
      <c r="AQ84" s="219"/>
      <c r="AR84" s="219"/>
      <c r="AS84" s="219"/>
      <c r="AT84" s="219"/>
      <c r="AU84" s="219"/>
      <c r="AV84" s="219"/>
      <c r="AW84" s="219"/>
      <c r="AX84" s="219"/>
      <c r="AY84" s="219"/>
      <c r="AZ84" s="219"/>
      <c r="BA84" s="230"/>
      <c r="BB84" s="243"/>
      <c r="BC84" s="243"/>
      <c r="BD84" s="243"/>
      <c r="BE84" s="229"/>
      <c r="BF84" s="219"/>
      <c r="BG84" s="219"/>
      <c r="BH84" s="219"/>
      <c r="BI84" s="219"/>
      <c r="BJ84" s="219"/>
      <c r="BK84" s="219"/>
      <c r="BL84" s="219"/>
      <c r="BM84" s="219"/>
      <c r="BN84" s="219"/>
      <c r="BO84" s="219"/>
      <c r="BP84" s="219"/>
      <c r="BQ84" s="219"/>
      <c r="BR84" s="230"/>
      <c r="BS84" s="243"/>
      <c r="BV84" s="238"/>
      <c r="BW84" s="229"/>
      <c r="BX84" s="219"/>
      <c r="BY84" s="219"/>
      <c r="BZ84" s="219"/>
      <c r="CA84" s="219"/>
      <c r="CB84" s="219"/>
      <c r="CC84" s="219"/>
      <c r="CD84" s="219"/>
      <c r="CE84" s="219"/>
      <c r="CF84" s="219"/>
      <c r="CG84" s="219"/>
      <c r="CH84" s="219"/>
      <c r="CI84" s="219"/>
      <c r="CJ84" s="219"/>
      <c r="CK84" s="230"/>
      <c r="CL84" s="238"/>
      <c r="CM84" s="238"/>
      <c r="CN84" s="238"/>
      <c r="CO84" s="229"/>
      <c r="CP84" s="219"/>
      <c r="CQ84" s="219"/>
      <c r="CR84" s="219"/>
      <c r="CS84" s="219"/>
      <c r="CT84" s="219"/>
      <c r="CU84" s="219"/>
      <c r="CV84" s="219"/>
      <c r="CW84" s="219"/>
      <c r="CX84" s="219"/>
      <c r="CY84" s="219"/>
      <c r="CZ84" s="219"/>
      <c r="DA84" s="219"/>
      <c r="DB84" s="230"/>
      <c r="DC84" s="238"/>
      <c r="DF84" s="243"/>
      <c r="DG84" s="229"/>
      <c r="DH84" s="219"/>
      <c r="DI84" s="219"/>
      <c r="DJ84" s="219"/>
      <c r="DK84" s="219"/>
      <c r="DL84" s="219"/>
      <c r="DM84" s="219"/>
      <c r="DN84" s="219"/>
      <c r="DO84" s="219"/>
      <c r="DP84" s="219"/>
      <c r="DQ84" s="219"/>
      <c r="DR84" s="219"/>
      <c r="DS84" s="219"/>
      <c r="DT84" s="219"/>
      <c r="DU84" s="230"/>
      <c r="DV84" s="243"/>
      <c r="DW84" s="243"/>
      <c r="DX84" s="243"/>
      <c r="DY84" s="229"/>
      <c r="DZ84" s="219"/>
      <c r="EA84" s="219"/>
      <c r="EB84" s="219"/>
      <c r="EC84" s="219"/>
      <c r="ED84" s="219"/>
      <c r="EE84" s="219"/>
      <c r="EF84" s="219"/>
      <c r="EG84" s="219"/>
      <c r="EH84" s="219"/>
      <c r="EI84" s="219"/>
      <c r="EJ84" s="219"/>
      <c r="EK84" s="219"/>
      <c r="EL84" s="230"/>
      <c r="EM84" s="243"/>
      <c r="EP84" s="238"/>
      <c r="EQ84" s="229"/>
      <c r="ER84" s="219"/>
      <c r="ES84" s="219"/>
      <c r="ET84" s="219"/>
      <c r="EU84" s="219"/>
      <c r="EV84" s="219"/>
      <c r="EW84" s="219"/>
      <c r="EX84" s="219"/>
      <c r="EY84" s="219"/>
      <c r="EZ84" s="219"/>
      <c r="FA84" s="219"/>
      <c r="FB84" s="219"/>
      <c r="FC84" s="219"/>
      <c r="FD84" s="219"/>
      <c r="FE84" s="230"/>
      <c r="FF84" s="238"/>
      <c r="FG84" s="238"/>
      <c r="FH84" s="238"/>
      <c r="FI84" s="229"/>
      <c r="FJ84" s="219"/>
      <c r="FK84" s="219"/>
      <c r="FL84" s="219"/>
      <c r="FM84" s="219"/>
      <c r="FN84" s="219"/>
      <c r="FO84" s="219"/>
      <c r="FP84" s="219"/>
      <c r="FQ84" s="219"/>
      <c r="FR84" s="219"/>
      <c r="FS84" s="219"/>
      <c r="FT84" s="219"/>
      <c r="FU84" s="219"/>
      <c r="FV84" s="230"/>
      <c r="FW84" s="238"/>
      <c r="FZ84" s="263"/>
      <c r="GA84" s="263"/>
      <c r="GB84" s="263"/>
      <c r="GC84" s="263"/>
      <c r="GD84" s="263"/>
      <c r="GE84" s="263"/>
      <c r="GF84" s="263"/>
      <c r="GG84" s="263"/>
      <c r="GH84" s="263"/>
      <c r="GI84" s="265"/>
      <c r="GJ84" s="265"/>
      <c r="GK84" s="265"/>
      <c r="GL84" s="265"/>
      <c r="GM84" s="269"/>
    </row>
    <row r="85" spans="2:195" ht="12" customHeight="1">
      <c r="B85" s="238"/>
      <c r="C85" s="229"/>
      <c r="D85" s="219">
        <v>4</v>
      </c>
      <c r="E85" s="219"/>
      <c r="F85" s="1261"/>
      <c r="G85" s="1092"/>
      <c r="H85" s="1092"/>
      <c r="I85" s="1092"/>
      <c r="J85" s="1092"/>
      <c r="K85" s="1092"/>
      <c r="L85" s="1092"/>
      <c r="M85" s="1092"/>
      <c r="N85" s="968"/>
      <c r="O85" s="219"/>
      <c r="P85" s="409">
        <f>MTDC!N165</f>
        <v>0</v>
      </c>
      <c r="Q85" s="230"/>
      <c r="R85" s="238"/>
      <c r="S85" s="238"/>
      <c r="T85" s="238"/>
      <c r="U85" s="229">
        <v>4</v>
      </c>
      <c r="V85" s="219"/>
      <c r="W85" s="219" t="s">
        <v>666</v>
      </c>
      <c r="X85" s="219"/>
      <c r="Y85" s="219"/>
      <c r="Z85" s="219"/>
      <c r="AA85" s="219"/>
      <c r="AB85" s="219"/>
      <c r="AC85" s="219"/>
      <c r="AD85" s="219"/>
      <c r="AE85" s="219"/>
      <c r="AF85" s="219"/>
      <c r="AG85" s="407"/>
      <c r="AH85" s="230"/>
      <c r="AI85" s="238"/>
      <c r="AJ85" s="219"/>
      <c r="AK85" s="219"/>
      <c r="AL85" s="240"/>
      <c r="AM85" s="229"/>
      <c r="AN85" s="219">
        <v>4</v>
      </c>
      <c r="AO85" s="219"/>
      <c r="AP85" s="1261"/>
      <c r="AQ85" s="1092"/>
      <c r="AR85" s="1092"/>
      <c r="AS85" s="1092"/>
      <c r="AT85" s="1092"/>
      <c r="AU85" s="1092"/>
      <c r="AV85" s="1092"/>
      <c r="AW85" s="1092"/>
      <c r="AX85" s="968"/>
      <c r="AY85" s="219"/>
      <c r="AZ85" s="309">
        <f>MTDC!P165</f>
        <v>0</v>
      </c>
      <c r="BA85" s="230"/>
      <c r="BB85" s="243"/>
      <c r="BC85" s="243"/>
      <c r="BD85" s="243"/>
      <c r="BE85" s="229">
        <v>4</v>
      </c>
      <c r="BF85" s="219"/>
      <c r="BG85" s="219" t="s">
        <v>666</v>
      </c>
      <c r="BH85" s="219"/>
      <c r="BI85" s="219"/>
      <c r="BJ85" s="219"/>
      <c r="BK85" s="219"/>
      <c r="BL85" s="219"/>
      <c r="BM85" s="219"/>
      <c r="BN85" s="219"/>
      <c r="BO85" s="219"/>
      <c r="BP85" s="219"/>
      <c r="BQ85" s="407"/>
      <c r="BR85" s="230"/>
      <c r="BS85" s="243"/>
      <c r="BV85" s="238"/>
      <c r="BW85" s="229"/>
      <c r="BX85" s="219">
        <v>4</v>
      </c>
      <c r="BY85" s="219"/>
      <c r="BZ85" s="1261"/>
      <c r="CA85" s="1092"/>
      <c r="CB85" s="1092"/>
      <c r="CC85" s="1092"/>
      <c r="CD85" s="1092"/>
      <c r="CE85" s="1092"/>
      <c r="CF85" s="1092"/>
      <c r="CG85" s="1092"/>
      <c r="CH85" s="968"/>
      <c r="CI85" s="219"/>
      <c r="CJ85" s="309">
        <f>MTDC!R165</f>
        <v>0</v>
      </c>
      <c r="CK85" s="230"/>
      <c r="CL85" s="238"/>
      <c r="CM85" s="238"/>
      <c r="CN85" s="238"/>
      <c r="CO85" s="229">
        <v>4</v>
      </c>
      <c r="CP85" s="219"/>
      <c r="CQ85" s="219" t="s">
        <v>666</v>
      </c>
      <c r="CR85" s="219"/>
      <c r="CS85" s="219"/>
      <c r="CT85" s="219"/>
      <c r="CU85" s="219"/>
      <c r="CV85" s="219"/>
      <c r="CW85" s="219"/>
      <c r="CX85" s="219"/>
      <c r="CY85" s="219"/>
      <c r="CZ85" s="219"/>
      <c r="DA85" s="350"/>
      <c r="DB85" s="230"/>
      <c r="DC85" s="238"/>
      <c r="DF85" s="243"/>
      <c r="DG85" s="229"/>
      <c r="DH85" s="219">
        <v>4</v>
      </c>
      <c r="DI85" s="219"/>
      <c r="DJ85" s="1261"/>
      <c r="DK85" s="1092"/>
      <c r="DL85" s="1092"/>
      <c r="DM85" s="1092"/>
      <c r="DN85" s="1092"/>
      <c r="DO85" s="1092"/>
      <c r="DP85" s="1092"/>
      <c r="DQ85" s="1092"/>
      <c r="DR85" s="968"/>
      <c r="DS85" s="219"/>
      <c r="DT85" s="309">
        <f>MTDC!T165</f>
        <v>0</v>
      </c>
      <c r="DU85" s="230"/>
      <c r="DV85" s="243"/>
      <c r="DW85" s="243"/>
      <c r="DX85" s="243"/>
      <c r="DY85" s="229">
        <v>4</v>
      </c>
      <c r="DZ85" s="219"/>
      <c r="EA85" s="219" t="s">
        <v>666</v>
      </c>
      <c r="EB85" s="219"/>
      <c r="EC85" s="219"/>
      <c r="ED85" s="219"/>
      <c r="EE85" s="219"/>
      <c r="EF85" s="219"/>
      <c r="EG85" s="219"/>
      <c r="EH85" s="219"/>
      <c r="EI85" s="219"/>
      <c r="EJ85" s="219"/>
      <c r="EK85" s="350"/>
      <c r="EL85" s="230"/>
      <c r="EM85" s="243"/>
      <c r="EP85" s="238"/>
      <c r="EQ85" s="229"/>
      <c r="ER85" s="219">
        <v>4</v>
      </c>
      <c r="ES85" s="219"/>
      <c r="ET85" s="1261"/>
      <c r="EU85" s="1092"/>
      <c r="EV85" s="1092"/>
      <c r="EW85" s="1092"/>
      <c r="EX85" s="1092"/>
      <c r="EY85" s="1092"/>
      <c r="EZ85" s="1092"/>
      <c r="FA85" s="1092"/>
      <c r="FB85" s="968"/>
      <c r="FC85" s="219"/>
      <c r="FD85" s="309">
        <f>MTDC!V165</f>
        <v>0</v>
      </c>
      <c r="FE85" s="230"/>
      <c r="FF85" s="238"/>
      <c r="FG85" s="238"/>
      <c r="FH85" s="238"/>
      <c r="FI85" s="229">
        <v>4</v>
      </c>
      <c r="FJ85" s="219"/>
      <c r="FK85" s="219" t="s">
        <v>666</v>
      </c>
      <c r="FL85" s="219"/>
      <c r="FM85" s="219"/>
      <c r="FN85" s="219"/>
      <c r="FO85" s="219"/>
      <c r="FP85" s="219"/>
      <c r="FQ85" s="219"/>
      <c r="FR85" s="219"/>
      <c r="FS85" s="219"/>
      <c r="FT85" s="219"/>
      <c r="FU85" s="350"/>
      <c r="FV85" s="230"/>
      <c r="FW85" s="238"/>
      <c r="FZ85" s="263"/>
      <c r="GA85" s="263"/>
      <c r="GB85" s="263"/>
      <c r="GC85" s="263"/>
      <c r="GD85" s="263"/>
      <c r="GE85" s="263"/>
      <c r="GF85" s="263"/>
      <c r="GG85" s="263"/>
      <c r="GH85" s="263"/>
      <c r="GI85" s="265"/>
      <c r="GJ85" s="265"/>
      <c r="GK85" s="265"/>
      <c r="GL85" s="265"/>
      <c r="GM85" s="269"/>
    </row>
    <row r="86" spans="2:195" ht="5.25" customHeight="1">
      <c r="B86" s="238"/>
      <c r="C86" s="229"/>
      <c r="D86" s="219"/>
      <c r="E86" s="219"/>
      <c r="F86" s="219"/>
      <c r="G86" s="219"/>
      <c r="H86" s="219"/>
      <c r="I86" s="219"/>
      <c r="J86" s="219"/>
      <c r="K86" s="219"/>
      <c r="L86" s="219"/>
      <c r="M86" s="219"/>
      <c r="N86" s="219"/>
      <c r="O86" s="219"/>
      <c r="P86" s="219"/>
      <c r="Q86" s="230"/>
      <c r="R86" s="238"/>
      <c r="S86" s="238"/>
      <c r="T86" s="238"/>
      <c r="U86" s="229"/>
      <c r="V86" s="219"/>
      <c r="W86" s="219"/>
      <c r="X86" s="219"/>
      <c r="Y86" s="219"/>
      <c r="Z86" s="219"/>
      <c r="AA86" s="219"/>
      <c r="AB86" s="219"/>
      <c r="AC86" s="219"/>
      <c r="AD86" s="219"/>
      <c r="AE86" s="219"/>
      <c r="AF86" s="219"/>
      <c r="AG86" s="219"/>
      <c r="AH86" s="230"/>
      <c r="AI86" s="238"/>
      <c r="AJ86" s="219"/>
      <c r="AK86" s="219"/>
      <c r="AL86" s="240"/>
      <c r="AM86" s="229"/>
      <c r="AN86" s="219"/>
      <c r="AO86" s="219"/>
      <c r="AP86" s="219"/>
      <c r="AQ86" s="219"/>
      <c r="AR86" s="219"/>
      <c r="AS86" s="219"/>
      <c r="AT86" s="219"/>
      <c r="AU86" s="219"/>
      <c r="AV86" s="219"/>
      <c r="AW86" s="219"/>
      <c r="AX86" s="219"/>
      <c r="AY86" s="219"/>
      <c r="AZ86" s="219"/>
      <c r="BA86" s="230"/>
      <c r="BB86" s="243"/>
      <c r="BC86" s="243"/>
      <c r="BD86" s="243"/>
      <c r="BE86" s="229"/>
      <c r="BF86" s="219"/>
      <c r="BG86" s="219"/>
      <c r="BH86" s="219"/>
      <c r="BI86" s="219"/>
      <c r="BJ86" s="219"/>
      <c r="BK86" s="219"/>
      <c r="BL86" s="219"/>
      <c r="BM86" s="219"/>
      <c r="BN86" s="219"/>
      <c r="BO86" s="219"/>
      <c r="BP86" s="219"/>
      <c r="BQ86" s="219"/>
      <c r="BR86" s="230"/>
      <c r="BS86" s="243"/>
      <c r="BV86" s="238"/>
      <c r="BW86" s="229"/>
      <c r="BX86" s="219"/>
      <c r="BY86" s="219"/>
      <c r="BZ86" s="219"/>
      <c r="CA86" s="219"/>
      <c r="CB86" s="219"/>
      <c r="CC86" s="219"/>
      <c r="CD86" s="219"/>
      <c r="CE86" s="219"/>
      <c r="CF86" s="219"/>
      <c r="CG86" s="219"/>
      <c r="CH86" s="219"/>
      <c r="CI86" s="219"/>
      <c r="CJ86" s="219"/>
      <c r="CK86" s="230"/>
      <c r="CL86" s="238"/>
      <c r="CM86" s="238"/>
      <c r="CN86" s="238"/>
      <c r="CO86" s="229"/>
      <c r="CP86" s="219"/>
      <c r="CQ86" s="219"/>
      <c r="CR86" s="219"/>
      <c r="CS86" s="219"/>
      <c r="CT86" s="219"/>
      <c r="CU86" s="219"/>
      <c r="CV86" s="219"/>
      <c r="CW86" s="219"/>
      <c r="CX86" s="219"/>
      <c r="CY86" s="219"/>
      <c r="CZ86" s="219"/>
      <c r="DA86" s="219"/>
      <c r="DB86" s="230"/>
      <c r="DC86" s="238"/>
      <c r="DF86" s="243"/>
      <c r="DG86" s="229"/>
      <c r="DH86" s="219"/>
      <c r="DI86" s="219"/>
      <c r="DJ86" s="219"/>
      <c r="DK86" s="219"/>
      <c r="DL86" s="219"/>
      <c r="DM86" s="219"/>
      <c r="DN86" s="219"/>
      <c r="DO86" s="219"/>
      <c r="DP86" s="219"/>
      <c r="DQ86" s="219"/>
      <c r="DR86" s="219"/>
      <c r="DS86" s="219"/>
      <c r="DT86" s="219"/>
      <c r="DU86" s="230"/>
      <c r="DV86" s="243"/>
      <c r="DW86" s="243"/>
      <c r="DX86" s="243"/>
      <c r="DY86" s="229"/>
      <c r="DZ86" s="219"/>
      <c r="EA86" s="219"/>
      <c r="EB86" s="219"/>
      <c r="EC86" s="219"/>
      <c r="ED86" s="219"/>
      <c r="EE86" s="219"/>
      <c r="EF86" s="219"/>
      <c r="EG86" s="219"/>
      <c r="EH86" s="219"/>
      <c r="EI86" s="219"/>
      <c r="EJ86" s="219"/>
      <c r="EK86" s="219"/>
      <c r="EL86" s="230"/>
      <c r="EM86" s="243"/>
      <c r="EP86" s="238"/>
      <c r="EQ86" s="229"/>
      <c r="ER86" s="219"/>
      <c r="ES86" s="219"/>
      <c r="ET86" s="219"/>
      <c r="EU86" s="219"/>
      <c r="EV86" s="219"/>
      <c r="EW86" s="219"/>
      <c r="EX86" s="219"/>
      <c r="EY86" s="219"/>
      <c r="EZ86" s="219"/>
      <c r="FA86" s="219"/>
      <c r="FB86" s="219"/>
      <c r="FC86" s="219"/>
      <c r="FD86" s="219"/>
      <c r="FE86" s="230"/>
      <c r="FF86" s="238"/>
      <c r="FG86" s="238"/>
      <c r="FH86" s="238"/>
      <c r="FI86" s="229"/>
      <c r="FJ86" s="219"/>
      <c r="FK86" s="219"/>
      <c r="FL86" s="219"/>
      <c r="FM86" s="219"/>
      <c r="FN86" s="219"/>
      <c r="FO86" s="219"/>
      <c r="FP86" s="219"/>
      <c r="FQ86" s="219"/>
      <c r="FR86" s="219"/>
      <c r="FS86" s="219"/>
      <c r="FT86" s="219"/>
      <c r="FU86" s="219"/>
      <c r="FV86" s="230"/>
      <c r="FW86" s="238"/>
      <c r="GI86" s="219"/>
      <c r="GJ86" s="219"/>
      <c r="GK86" s="219"/>
      <c r="GL86" s="219"/>
    </row>
    <row r="87" spans="2:195" ht="12" customHeight="1">
      <c r="B87" s="238"/>
      <c r="C87" s="229"/>
      <c r="D87" s="219">
        <v>5</v>
      </c>
      <c r="E87" s="219"/>
      <c r="F87" s="1261"/>
      <c r="G87" s="1092"/>
      <c r="H87" s="1092"/>
      <c r="I87" s="1092"/>
      <c r="J87" s="1092"/>
      <c r="K87" s="1092"/>
      <c r="L87" s="1092"/>
      <c r="M87" s="1092"/>
      <c r="N87" s="968"/>
      <c r="O87" s="219"/>
      <c r="P87" s="409">
        <f>MTDC!N166</f>
        <v>0</v>
      </c>
      <c r="Q87" s="230"/>
      <c r="R87" s="238"/>
      <c r="S87" s="238"/>
      <c r="T87" s="238"/>
      <c r="U87" s="229">
        <v>5</v>
      </c>
      <c r="V87" s="219"/>
      <c r="W87" s="219" t="s">
        <v>667</v>
      </c>
      <c r="X87" s="219"/>
      <c r="Y87" s="219"/>
      <c r="Z87" s="219"/>
      <c r="AA87" s="219"/>
      <c r="AB87" s="219"/>
      <c r="AC87" s="219"/>
      <c r="AD87" s="219"/>
      <c r="AE87" s="219"/>
      <c r="AF87" s="219"/>
      <c r="AG87" s="309">
        <f>(MTDC!N121+MTDC!N160)-(MTDC!N104+MTDC!N105)</f>
        <v>0</v>
      </c>
      <c r="AH87" s="230"/>
      <c r="AI87" s="238"/>
      <c r="AJ87" s="219"/>
      <c r="AK87" s="219"/>
      <c r="AL87" s="240"/>
      <c r="AM87" s="229"/>
      <c r="AN87" s="219">
        <v>5</v>
      </c>
      <c r="AO87" s="219"/>
      <c r="AP87" s="1261"/>
      <c r="AQ87" s="1092"/>
      <c r="AR87" s="1092"/>
      <c r="AS87" s="1092"/>
      <c r="AT87" s="1092"/>
      <c r="AU87" s="1092"/>
      <c r="AV87" s="1092"/>
      <c r="AW87" s="1092"/>
      <c r="AX87" s="968"/>
      <c r="AY87" s="219"/>
      <c r="AZ87" s="309">
        <f>MTDC!P166</f>
        <v>0</v>
      </c>
      <c r="BA87" s="230"/>
      <c r="BB87" s="243"/>
      <c r="BC87" s="243"/>
      <c r="BD87" s="243"/>
      <c r="BE87" s="229">
        <v>5</v>
      </c>
      <c r="BF87" s="219"/>
      <c r="BG87" s="219" t="s">
        <v>667</v>
      </c>
      <c r="BH87" s="219"/>
      <c r="BI87" s="219"/>
      <c r="BJ87" s="219"/>
      <c r="BK87" s="219"/>
      <c r="BL87" s="219"/>
      <c r="BM87" s="219"/>
      <c r="BN87" s="219"/>
      <c r="BO87" s="219"/>
      <c r="BP87" s="219"/>
      <c r="BQ87" s="309">
        <f>(MTDC!P121+MTDC!P160)-(MTDC!P104+MTDC!P105)</f>
        <v>0</v>
      </c>
      <c r="BR87" s="230"/>
      <c r="BS87" s="243"/>
      <c r="BV87" s="238"/>
      <c r="BW87" s="229"/>
      <c r="BX87" s="219">
        <v>5</v>
      </c>
      <c r="BY87" s="219"/>
      <c r="BZ87" s="1261"/>
      <c r="CA87" s="1092"/>
      <c r="CB87" s="1092"/>
      <c r="CC87" s="1092"/>
      <c r="CD87" s="1092"/>
      <c r="CE87" s="1092"/>
      <c r="CF87" s="1092"/>
      <c r="CG87" s="1092"/>
      <c r="CH87" s="968"/>
      <c r="CI87" s="219"/>
      <c r="CJ87" s="309">
        <f>MTDC!R166</f>
        <v>0</v>
      </c>
      <c r="CK87" s="230"/>
      <c r="CL87" s="238"/>
      <c r="CM87" s="238"/>
      <c r="CN87" s="238"/>
      <c r="CO87" s="229">
        <v>5</v>
      </c>
      <c r="CP87" s="219"/>
      <c r="CQ87" s="219" t="s">
        <v>667</v>
      </c>
      <c r="CR87" s="219"/>
      <c r="CS87" s="219"/>
      <c r="CT87" s="219"/>
      <c r="CU87" s="219"/>
      <c r="CV87" s="219"/>
      <c r="CW87" s="219"/>
      <c r="CX87" s="219"/>
      <c r="CY87" s="219"/>
      <c r="CZ87" s="219"/>
      <c r="DA87" s="309">
        <f>(MTDC!R121+MTDC!R160)-(MTDC!R104+MTDC!R105)</f>
        <v>0</v>
      </c>
      <c r="DB87" s="230"/>
      <c r="DC87" s="238"/>
      <c r="DF87" s="243"/>
      <c r="DG87" s="229"/>
      <c r="DH87" s="219">
        <v>5</v>
      </c>
      <c r="DI87" s="219"/>
      <c r="DJ87" s="1261"/>
      <c r="DK87" s="1092"/>
      <c r="DL87" s="1092"/>
      <c r="DM87" s="1092"/>
      <c r="DN87" s="1092"/>
      <c r="DO87" s="1092"/>
      <c r="DP87" s="1092"/>
      <c r="DQ87" s="1092"/>
      <c r="DR87" s="968"/>
      <c r="DS87" s="219"/>
      <c r="DT87" s="309">
        <f>MTDC!T166</f>
        <v>0</v>
      </c>
      <c r="DU87" s="230"/>
      <c r="DV87" s="243"/>
      <c r="DW87" s="243"/>
      <c r="DX87" s="243"/>
      <c r="DY87" s="229">
        <v>5</v>
      </c>
      <c r="DZ87" s="219"/>
      <c r="EA87" s="219" t="s">
        <v>667</v>
      </c>
      <c r="EB87" s="219"/>
      <c r="EC87" s="219"/>
      <c r="ED87" s="219"/>
      <c r="EE87" s="219"/>
      <c r="EF87" s="219"/>
      <c r="EG87" s="219"/>
      <c r="EH87" s="219"/>
      <c r="EI87" s="219"/>
      <c r="EJ87" s="219"/>
      <c r="EK87" s="309">
        <f>(MTDC!T121+MTDC!T160)-(MTDC!T104+MTDC!T105)</f>
        <v>0</v>
      </c>
      <c r="EL87" s="230"/>
      <c r="EM87" s="243"/>
      <c r="EP87" s="238"/>
      <c r="EQ87" s="229"/>
      <c r="ER87" s="219">
        <v>5</v>
      </c>
      <c r="ES87" s="219"/>
      <c r="ET87" s="1261"/>
      <c r="EU87" s="1092"/>
      <c r="EV87" s="1092"/>
      <c r="EW87" s="1092"/>
      <c r="EX87" s="1092"/>
      <c r="EY87" s="1092"/>
      <c r="EZ87" s="1092"/>
      <c r="FA87" s="1092"/>
      <c r="FB87" s="968"/>
      <c r="FC87" s="219"/>
      <c r="FD87" s="309">
        <f>MTDC!V166</f>
        <v>0</v>
      </c>
      <c r="FE87" s="230"/>
      <c r="FF87" s="238"/>
      <c r="FG87" s="238"/>
      <c r="FH87" s="238"/>
      <c r="FI87" s="229">
        <v>5</v>
      </c>
      <c r="FJ87" s="219"/>
      <c r="FK87" s="219" t="s">
        <v>667</v>
      </c>
      <c r="FL87" s="219"/>
      <c r="FM87" s="219"/>
      <c r="FN87" s="219"/>
      <c r="FO87" s="219"/>
      <c r="FP87" s="219"/>
      <c r="FQ87" s="219"/>
      <c r="FR87" s="219"/>
      <c r="FS87" s="219"/>
      <c r="FT87" s="219"/>
      <c r="FU87" s="309">
        <f>(MTDC!V121+MTDC!V160)-(MTDC!V104+MTDC!V105)</f>
        <v>0</v>
      </c>
      <c r="FV87" s="230"/>
      <c r="FW87" s="238"/>
      <c r="GI87" s="219"/>
      <c r="GJ87" s="219"/>
      <c r="GK87" s="219"/>
      <c r="GL87" s="219"/>
    </row>
    <row r="88" spans="2:195" ht="5.25" customHeight="1">
      <c r="B88" s="238"/>
      <c r="C88" s="229"/>
      <c r="D88" s="219"/>
      <c r="E88" s="219"/>
      <c r="F88" s="219"/>
      <c r="G88" s="219"/>
      <c r="H88" s="219"/>
      <c r="I88" s="219"/>
      <c r="J88" s="219"/>
      <c r="K88" s="219"/>
      <c r="L88" s="219"/>
      <c r="M88" s="219"/>
      <c r="N88" s="219"/>
      <c r="O88" s="219"/>
      <c r="P88" s="219"/>
      <c r="Q88" s="230"/>
      <c r="R88" s="238"/>
      <c r="S88" s="238"/>
      <c r="T88" s="238"/>
      <c r="U88" s="229"/>
      <c r="V88" s="219"/>
      <c r="W88" s="219"/>
      <c r="X88" s="219"/>
      <c r="Y88" s="219"/>
      <c r="Z88" s="219"/>
      <c r="AA88" s="219"/>
      <c r="AB88" s="219"/>
      <c r="AC88" s="219"/>
      <c r="AD88" s="219"/>
      <c r="AE88" s="219"/>
      <c r="AF88" s="219"/>
      <c r="AG88" s="222"/>
      <c r="AH88" s="230"/>
      <c r="AI88" s="238"/>
      <c r="AJ88" s="219"/>
      <c r="AK88" s="219"/>
      <c r="AL88" s="240"/>
      <c r="AM88" s="229"/>
      <c r="AN88" s="219"/>
      <c r="AO88" s="219"/>
      <c r="AP88" s="219"/>
      <c r="AQ88" s="219"/>
      <c r="AR88" s="219"/>
      <c r="AS88" s="219"/>
      <c r="AT88" s="219"/>
      <c r="AU88" s="219"/>
      <c r="AV88" s="219"/>
      <c r="AW88" s="219"/>
      <c r="AX88" s="219"/>
      <c r="AY88" s="219"/>
      <c r="AZ88" s="219"/>
      <c r="BA88" s="230"/>
      <c r="BB88" s="243"/>
      <c r="BC88" s="243"/>
      <c r="BD88" s="243"/>
      <c r="BE88" s="229"/>
      <c r="BF88" s="219"/>
      <c r="BG88" s="219"/>
      <c r="BH88" s="219"/>
      <c r="BI88" s="219"/>
      <c r="BJ88" s="219"/>
      <c r="BK88" s="219"/>
      <c r="BL88" s="219"/>
      <c r="BM88" s="219"/>
      <c r="BN88" s="219"/>
      <c r="BO88" s="219"/>
      <c r="BP88" s="219"/>
      <c r="BQ88" s="222"/>
      <c r="BR88" s="230"/>
      <c r="BS88" s="243"/>
      <c r="BV88" s="238"/>
      <c r="BW88" s="229"/>
      <c r="BX88" s="219"/>
      <c r="BY88" s="219"/>
      <c r="BZ88" s="219"/>
      <c r="CA88" s="219"/>
      <c r="CB88" s="219"/>
      <c r="CC88" s="219"/>
      <c r="CD88" s="219"/>
      <c r="CE88" s="219"/>
      <c r="CF88" s="219"/>
      <c r="CG88" s="219"/>
      <c r="CH88" s="219"/>
      <c r="CI88" s="219"/>
      <c r="CJ88" s="219"/>
      <c r="CK88" s="230"/>
      <c r="CL88" s="238"/>
      <c r="CM88" s="238"/>
      <c r="CN88" s="238"/>
      <c r="CO88" s="229"/>
      <c r="CP88" s="219"/>
      <c r="CQ88" s="219"/>
      <c r="CR88" s="219"/>
      <c r="CS88" s="219"/>
      <c r="CT88" s="219"/>
      <c r="CU88" s="219"/>
      <c r="CV88" s="219"/>
      <c r="CW88" s="219"/>
      <c r="CX88" s="219"/>
      <c r="CY88" s="219"/>
      <c r="CZ88" s="219"/>
      <c r="DA88" s="222"/>
      <c r="DB88" s="230"/>
      <c r="DC88" s="238"/>
      <c r="DF88" s="243"/>
      <c r="DG88" s="229"/>
      <c r="DH88" s="219"/>
      <c r="DI88" s="219"/>
      <c r="DJ88" s="219"/>
      <c r="DK88" s="219"/>
      <c r="DL88" s="219"/>
      <c r="DM88" s="219"/>
      <c r="DN88" s="219"/>
      <c r="DO88" s="219"/>
      <c r="DP88" s="219"/>
      <c r="DQ88" s="219"/>
      <c r="DR88" s="219"/>
      <c r="DS88" s="219"/>
      <c r="DT88" s="219"/>
      <c r="DU88" s="230"/>
      <c r="DV88" s="243"/>
      <c r="DW88" s="243"/>
      <c r="DX88" s="243"/>
      <c r="DY88" s="229"/>
      <c r="DZ88" s="219"/>
      <c r="EA88" s="219"/>
      <c r="EB88" s="219"/>
      <c r="EC88" s="219"/>
      <c r="ED88" s="219"/>
      <c r="EE88" s="219"/>
      <c r="EF88" s="219"/>
      <c r="EG88" s="219"/>
      <c r="EH88" s="219"/>
      <c r="EI88" s="219"/>
      <c r="EJ88" s="219"/>
      <c r="EK88" s="222"/>
      <c r="EL88" s="230"/>
      <c r="EM88" s="243"/>
      <c r="EP88" s="238"/>
      <c r="EQ88" s="229"/>
      <c r="ER88" s="219"/>
      <c r="ES88" s="219"/>
      <c r="ET88" s="219"/>
      <c r="EU88" s="219"/>
      <c r="EV88" s="219"/>
      <c r="EW88" s="219"/>
      <c r="EX88" s="219"/>
      <c r="EY88" s="219"/>
      <c r="EZ88" s="219"/>
      <c r="FA88" s="219"/>
      <c r="FB88" s="219"/>
      <c r="FC88" s="219"/>
      <c r="FD88" s="219"/>
      <c r="FE88" s="230"/>
      <c r="FF88" s="238"/>
      <c r="FG88" s="238"/>
      <c r="FH88" s="238"/>
      <c r="FI88" s="229"/>
      <c r="FJ88" s="219"/>
      <c r="FK88" s="219"/>
      <c r="FL88" s="219"/>
      <c r="FM88" s="219"/>
      <c r="FN88" s="219"/>
      <c r="FO88" s="219"/>
      <c r="FP88" s="219"/>
      <c r="FQ88" s="219"/>
      <c r="FR88" s="219"/>
      <c r="FS88" s="219"/>
      <c r="FT88" s="219"/>
      <c r="FU88" s="222"/>
      <c r="FV88" s="230"/>
      <c r="FW88" s="238"/>
      <c r="GI88" s="219"/>
      <c r="GJ88" s="219"/>
      <c r="GK88" s="219"/>
      <c r="GL88" s="219"/>
    </row>
    <row r="89" spans="2:195" ht="12" customHeight="1">
      <c r="B89" s="238"/>
      <c r="C89" s="229"/>
      <c r="D89" s="219">
        <v>6</v>
      </c>
      <c r="E89" s="219"/>
      <c r="F89" s="1261"/>
      <c r="G89" s="1092"/>
      <c r="H89" s="1092"/>
      <c r="I89" s="1092"/>
      <c r="J89" s="1092"/>
      <c r="K89" s="1092"/>
      <c r="L89" s="1092"/>
      <c r="M89" s="1092"/>
      <c r="N89" s="968"/>
      <c r="O89" s="219"/>
      <c r="P89" s="409">
        <f>MTDC!N167</f>
        <v>0</v>
      </c>
      <c r="Q89" s="230"/>
      <c r="R89" s="238"/>
      <c r="S89" s="238"/>
      <c r="T89" s="238"/>
      <c r="U89" s="229">
        <v>6</v>
      </c>
      <c r="V89" s="219"/>
      <c r="W89" s="219" t="s">
        <v>668</v>
      </c>
      <c r="X89" s="219"/>
      <c r="Y89" s="219"/>
      <c r="Z89" s="219"/>
      <c r="AA89" s="219"/>
      <c r="AB89" s="219"/>
      <c r="AC89" s="219"/>
      <c r="AD89" s="219"/>
      <c r="AE89" s="219"/>
      <c r="AF89" s="219"/>
      <c r="AG89" s="350"/>
      <c r="AH89" s="230"/>
      <c r="AI89" s="238"/>
      <c r="AJ89" s="219"/>
      <c r="AK89" s="219"/>
      <c r="AL89" s="240"/>
      <c r="AM89" s="229"/>
      <c r="AN89" s="219">
        <v>6</v>
      </c>
      <c r="AO89" s="219"/>
      <c r="AP89" s="1261"/>
      <c r="AQ89" s="1092"/>
      <c r="AR89" s="1092"/>
      <c r="AS89" s="1092"/>
      <c r="AT89" s="1092"/>
      <c r="AU89" s="1092"/>
      <c r="AV89" s="1092"/>
      <c r="AW89" s="1092"/>
      <c r="AX89" s="968"/>
      <c r="AY89" s="219"/>
      <c r="AZ89" s="309">
        <f>MTDC!P167</f>
        <v>0</v>
      </c>
      <c r="BA89" s="230"/>
      <c r="BB89" s="243"/>
      <c r="BC89" s="243"/>
      <c r="BD89" s="243"/>
      <c r="BE89" s="229">
        <v>6</v>
      </c>
      <c r="BF89" s="219"/>
      <c r="BG89" s="219" t="s">
        <v>668</v>
      </c>
      <c r="BH89" s="219"/>
      <c r="BI89" s="219"/>
      <c r="BJ89" s="219"/>
      <c r="BK89" s="219"/>
      <c r="BL89" s="219"/>
      <c r="BM89" s="219"/>
      <c r="BN89" s="219"/>
      <c r="BO89" s="219"/>
      <c r="BP89" s="219"/>
      <c r="BQ89" s="350"/>
      <c r="BR89" s="230"/>
      <c r="BS89" s="243"/>
      <c r="BV89" s="238"/>
      <c r="BW89" s="229"/>
      <c r="BX89" s="219">
        <v>6</v>
      </c>
      <c r="BY89" s="219"/>
      <c r="BZ89" s="1261"/>
      <c r="CA89" s="1092"/>
      <c r="CB89" s="1092"/>
      <c r="CC89" s="1092"/>
      <c r="CD89" s="1092"/>
      <c r="CE89" s="1092"/>
      <c r="CF89" s="1092"/>
      <c r="CG89" s="1092"/>
      <c r="CH89" s="968"/>
      <c r="CI89" s="219"/>
      <c r="CJ89" s="309">
        <f>MTDC!R167</f>
        <v>0</v>
      </c>
      <c r="CK89" s="230"/>
      <c r="CL89" s="238"/>
      <c r="CM89" s="238"/>
      <c r="CN89" s="238"/>
      <c r="CO89" s="229">
        <v>6</v>
      </c>
      <c r="CP89" s="219"/>
      <c r="CQ89" s="219" t="s">
        <v>668</v>
      </c>
      <c r="CR89" s="219"/>
      <c r="CS89" s="219"/>
      <c r="CT89" s="219"/>
      <c r="CU89" s="219"/>
      <c r="CV89" s="219"/>
      <c r="CW89" s="219"/>
      <c r="CX89" s="219"/>
      <c r="CY89" s="219"/>
      <c r="CZ89" s="219"/>
      <c r="DA89" s="350"/>
      <c r="DB89" s="230"/>
      <c r="DC89" s="238"/>
      <c r="DF89" s="243"/>
      <c r="DG89" s="229"/>
      <c r="DH89" s="219">
        <v>6</v>
      </c>
      <c r="DI89" s="219"/>
      <c r="DJ89" s="1261"/>
      <c r="DK89" s="1092"/>
      <c r="DL89" s="1092"/>
      <c r="DM89" s="1092"/>
      <c r="DN89" s="1092"/>
      <c r="DO89" s="1092"/>
      <c r="DP89" s="1092"/>
      <c r="DQ89" s="1092"/>
      <c r="DR89" s="968"/>
      <c r="DS89" s="219"/>
      <c r="DT89" s="309">
        <f>MTDC!T167</f>
        <v>0</v>
      </c>
      <c r="DU89" s="230"/>
      <c r="DV89" s="243"/>
      <c r="DW89" s="243"/>
      <c r="DX89" s="243"/>
      <c r="DY89" s="229">
        <v>6</v>
      </c>
      <c r="DZ89" s="219"/>
      <c r="EA89" s="219" t="s">
        <v>668</v>
      </c>
      <c r="EB89" s="219"/>
      <c r="EC89" s="219"/>
      <c r="ED89" s="219"/>
      <c r="EE89" s="219"/>
      <c r="EF89" s="219"/>
      <c r="EG89" s="219"/>
      <c r="EH89" s="219"/>
      <c r="EI89" s="219"/>
      <c r="EJ89" s="219"/>
      <c r="EK89" s="350"/>
      <c r="EL89" s="230"/>
      <c r="EM89" s="243"/>
      <c r="EP89" s="238"/>
      <c r="EQ89" s="229"/>
      <c r="ER89" s="219">
        <v>6</v>
      </c>
      <c r="ES89" s="219"/>
      <c r="ET89" s="1261"/>
      <c r="EU89" s="1092"/>
      <c r="EV89" s="1092"/>
      <c r="EW89" s="1092"/>
      <c r="EX89" s="1092"/>
      <c r="EY89" s="1092"/>
      <c r="EZ89" s="1092"/>
      <c r="FA89" s="1092"/>
      <c r="FB89" s="968"/>
      <c r="FC89" s="219"/>
      <c r="FD89" s="309">
        <f>MTDC!V167</f>
        <v>0</v>
      </c>
      <c r="FE89" s="230"/>
      <c r="FF89" s="238"/>
      <c r="FG89" s="238"/>
      <c r="FH89" s="238"/>
      <c r="FI89" s="229">
        <v>6</v>
      </c>
      <c r="FJ89" s="219"/>
      <c r="FK89" s="219" t="s">
        <v>668</v>
      </c>
      <c r="FL89" s="219"/>
      <c r="FM89" s="219"/>
      <c r="FN89" s="219"/>
      <c r="FO89" s="219"/>
      <c r="FP89" s="219"/>
      <c r="FQ89" s="219"/>
      <c r="FR89" s="219"/>
      <c r="FS89" s="219"/>
      <c r="FT89" s="219"/>
      <c r="FU89" s="350"/>
      <c r="FV89" s="230"/>
      <c r="FW89" s="238"/>
      <c r="GI89" s="219"/>
      <c r="GJ89" s="219"/>
      <c r="GK89" s="219"/>
      <c r="GL89" s="219"/>
    </row>
    <row r="90" spans="2:195" ht="5.25" customHeight="1">
      <c r="B90" s="238"/>
      <c r="C90" s="229"/>
      <c r="D90" s="219"/>
      <c r="E90" s="219"/>
      <c r="F90" s="219"/>
      <c r="G90" s="219"/>
      <c r="H90" s="219"/>
      <c r="I90" s="219"/>
      <c r="J90" s="219"/>
      <c r="K90" s="219"/>
      <c r="L90" s="219"/>
      <c r="M90" s="219"/>
      <c r="N90" s="219"/>
      <c r="O90" s="219"/>
      <c r="P90" s="219"/>
      <c r="Q90" s="230"/>
      <c r="R90" s="238"/>
      <c r="S90" s="238"/>
      <c r="T90" s="238"/>
      <c r="U90" s="229"/>
      <c r="V90" s="219"/>
      <c r="W90" s="219"/>
      <c r="X90" s="219"/>
      <c r="Y90" s="219"/>
      <c r="Z90" s="219"/>
      <c r="AA90" s="219"/>
      <c r="AB90" s="219"/>
      <c r="AC90" s="219"/>
      <c r="AD90" s="219"/>
      <c r="AE90" s="219"/>
      <c r="AF90" s="219"/>
      <c r="AG90" s="219"/>
      <c r="AH90" s="230"/>
      <c r="AI90" s="238"/>
      <c r="AJ90" s="219"/>
      <c r="AK90" s="219"/>
      <c r="AL90" s="240"/>
      <c r="AM90" s="229"/>
      <c r="AN90" s="219"/>
      <c r="AO90" s="219"/>
      <c r="AP90" s="219"/>
      <c r="AQ90" s="219"/>
      <c r="AR90" s="219"/>
      <c r="AS90" s="219"/>
      <c r="AT90" s="219"/>
      <c r="AU90" s="219"/>
      <c r="AV90" s="219"/>
      <c r="AW90" s="219"/>
      <c r="AX90" s="219"/>
      <c r="AY90" s="219"/>
      <c r="AZ90" s="219"/>
      <c r="BA90" s="230"/>
      <c r="BB90" s="243"/>
      <c r="BC90" s="243"/>
      <c r="BD90" s="243"/>
      <c r="BE90" s="229"/>
      <c r="BF90" s="219"/>
      <c r="BG90" s="219"/>
      <c r="BH90" s="219"/>
      <c r="BI90" s="219"/>
      <c r="BJ90" s="219"/>
      <c r="BK90" s="219"/>
      <c r="BL90" s="219"/>
      <c r="BM90" s="219"/>
      <c r="BN90" s="219"/>
      <c r="BO90" s="219"/>
      <c r="BP90" s="219"/>
      <c r="BQ90" s="219"/>
      <c r="BR90" s="230"/>
      <c r="BS90" s="243"/>
      <c r="BV90" s="238"/>
      <c r="BW90" s="229"/>
      <c r="BX90" s="219"/>
      <c r="BY90" s="219"/>
      <c r="BZ90" s="219"/>
      <c r="CA90" s="219"/>
      <c r="CB90" s="219"/>
      <c r="CC90" s="219"/>
      <c r="CD90" s="219"/>
      <c r="CE90" s="219"/>
      <c r="CF90" s="219"/>
      <c r="CG90" s="219"/>
      <c r="CH90" s="219"/>
      <c r="CI90" s="219"/>
      <c r="CJ90" s="219"/>
      <c r="CK90" s="230"/>
      <c r="CL90" s="238"/>
      <c r="CM90" s="238"/>
      <c r="CN90" s="238"/>
      <c r="CO90" s="229"/>
      <c r="CP90" s="219"/>
      <c r="CQ90" s="219"/>
      <c r="CR90" s="219"/>
      <c r="CS90" s="219"/>
      <c r="CT90" s="219"/>
      <c r="CU90" s="219"/>
      <c r="CV90" s="219"/>
      <c r="CW90" s="219"/>
      <c r="CX90" s="219"/>
      <c r="CY90" s="219"/>
      <c r="CZ90" s="219"/>
      <c r="DA90" s="219"/>
      <c r="DB90" s="230"/>
      <c r="DC90" s="238"/>
      <c r="DF90" s="243"/>
      <c r="DG90" s="229"/>
      <c r="DH90" s="219"/>
      <c r="DI90" s="219"/>
      <c r="DJ90" s="219"/>
      <c r="DK90" s="219"/>
      <c r="DL90" s="219"/>
      <c r="DM90" s="219"/>
      <c r="DN90" s="219"/>
      <c r="DO90" s="219"/>
      <c r="DP90" s="219"/>
      <c r="DQ90" s="219"/>
      <c r="DR90" s="219"/>
      <c r="DS90" s="219"/>
      <c r="DT90" s="219"/>
      <c r="DU90" s="230"/>
      <c r="DV90" s="243"/>
      <c r="DW90" s="243"/>
      <c r="DX90" s="243"/>
      <c r="DY90" s="229"/>
      <c r="DZ90" s="219"/>
      <c r="EA90" s="219"/>
      <c r="EB90" s="219"/>
      <c r="EC90" s="219"/>
      <c r="ED90" s="219"/>
      <c r="EE90" s="219"/>
      <c r="EF90" s="219"/>
      <c r="EG90" s="219"/>
      <c r="EH90" s="219"/>
      <c r="EI90" s="219"/>
      <c r="EJ90" s="219"/>
      <c r="EK90" s="219"/>
      <c r="EL90" s="230"/>
      <c r="EM90" s="243"/>
      <c r="EP90" s="238"/>
      <c r="EQ90" s="229"/>
      <c r="ER90" s="219"/>
      <c r="ES90" s="219"/>
      <c r="ET90" s="219"/>
      <c r="EU90" s="219"/>
      <c r="EV90" s="219"/>
      <c r="EW90" s="219"/>
      <c r="EX90" s="219"/>
      <c r="EY90" s="219"/>
      <c r="EZ90" s="219"/>
      <c r="FA90" s="219"/>
      <c r="FB90" s="219"/>
      <c r="FC90" s="219"/>
      <c r="FD90" s="219"/>
      <c r="FE90" s="230"/>
      <c r="FF90" s="238"/>
      <c r="FG90" s="238"/>
      <c r="FH90" s="238"/>
      <c r="FI90" s="229"/>
      <c r="FJ90" s="219"/>
      <c r="FK90" s="219"/>
      <c r="FL90" s="219"/>
      <c r="FM90" s="219"/>
      <c r="FN90" s="219"/>
      <c r="FO90" s="219"/>
      <c r="FP90" s="219"/>
      <c r="FQ90" s="219"/>
      <c r="FR90" s="219"/>
      <c r="FS90" s="219"/>
      <c r="FT90" s="219"/>
      <c r="FU90" s="219"/>
      <c r="FV90" s="230"/>
      <c r="FW90" s="238"/>
      <c r="GI90" s="219"/>
      <c r="GJ90" s="219"/>
      <c r="GK90" s="219"/>
      <c r="GL90" s="219"/>
    </row>
    <row r="91" spans="2:195" ht="12" customHeight="1">
      <c r="B91" s="238"/>
      <c r="C91" s="229"/>
      <c r="D91" s="219">
        <v>7</v>
      </c>
      <c r="E91" s="219"/>
      <c r="F91" s="1261"/>
      <c r="G91" s="1092"/>
      <c r="H91" s="1092"/>
      <c r="I91" s="1092"/>
      <c r="J91" s="1092"/>
      <c r="K91" s="1092"/>
      <c r="L91" s="1092"/>
      <c r="M91" s="1092"/>
      <c r="N91" s="968"/>
      <c r="O91" s="219"/>
      <c r="P91" s="410"/>
      <c r="Q91" s="230"/>
      <c r="R91" s="238"/>
      <c r="S91" s="238"/>
      <c r="T91" s="238"/>
      <c r="U91" s="229">
        <v>7</v>
      </c>
      <c r="V91" s="219"/>
      <c r="W91" s="219" t="s">
        <v>669</v>
      </c>
      <c r="X91" s="219"/>
      <c r="Y91" s="219"/>
      <c r="Z91" s="219"/>
      <c r="AA91" s="219"/>
      <c r="AB91" s="219"/>
      <c r="AC91" s="219"/>
      <c r="AD91" s="219"/>
      <c r="AE91" s="219"/>
      <c r="AF91" s="219"/>
      <c r="AG91" s="350"/>
      <c r="AH91" s="230"/>
      <c r="AI91" s="238"/>
      <c r="AJ91" s="219"/>
      <c r="AK91" s="219"/>
      <c r="AL91" s="240"/>
      <c r="AM91" s="229"/>
      <c r="AN91" s="219">
        <v>7</v>
      </c>
      <c r="AO91" s="219"/>
      <c r="AP91" s="1261"/>
      <c r="AQ91" s="1092"/>
      <c r="AR91" s="1092"/>
      <c r="AS91" s="1092"/>
      <c r="AT91" s="1092"/>
      <c r="AU91" s="1092"/>
      <c r="AV91" s="1092"/>
      <c r="AW91" s="1092"/>
      <c r="AX91" s="968"/>
      <c r="AY91" s="219"/>
      <c r="AZ91" s="350"/>
      <c r="BA91" s="230"/>
      <c r="BB91" s="243"/>
      <c r="BC91" s="243"/>
      <c r="BD91" s="243"/>
      <c r="BE91" s="229">
        <v>7</v>
      </c>
      <c r="BF91" s="219"/>
      <c r="BG91" s="219" t="s">
        <v>669</v>
      </c>
      <c r="BH91" s="219"/>
      <c r="BI91" s="219"/>
      <c r="BJ91" s="219"/>
      <c r="BK91" s="219"/>
      <c r="BL91" s="219"/>
      <c r="BM91" s="219"/>
      <c r="BN91" s="219"/>
      <c r="BO91" s="219"/>
      <c r="BP91" s="219"/>
      <c r="BQ91" s="350"/>
      <c r="BR91" s="230"/>
      <c r="BS91" s="243"/>
      <c r="BV91" s="238"/>
      <c r="BW91" s="229"/>
      <c r="BX91" s="219">
        <v>7</v>
      </c>
      <c r="BY91" s="219"/>
      <c r="BZ91" s="1261"/>
      <c r="CA91" s="1092"/>
      <c r="CB91" s="1092"/>
      <c r="CC91" s="1092"/>
      <c r="CD91" s="1092"/>
      <c r="CE91" s="1092"/>
      <c r="CF91" s="1092"/>
      <c r="CG91" s="1092"/>
      <c r="CH91" s="968"/>
      <c r="CI91" s="219"/>
      <c r="CJ91" s="350"/>
      <c r="CK91" s="230"/>
      <c r="CL91" s="238"/>
      <c r="CM91" s="238"/>
      <c r="CN91" s="238"/>
      <c r="CO91" s="229">
        <v>7</v>
      </c>
      <c r="CP91" s="219"/>
      <c r="CQ91" s="219" t="s">
        <v>669</v>
      </c>
      <c r="CR91" s="219"/>
      <c r="CS91" s="219"/>
      <c r="CT91" s="219"/>
      <c r="CU91" s="219"/>
      <c r="CV91" s="219"/>
      <c r="CW91" s="219"/>
      <c r="CX91" s="219"/>
      <c r="CY91" s="219"/>
      <c r="CZ91" s="219"/>
      <c r="DA91" s="350"/>
      <c r="DB91" s="230"/>
      <c r="DC91" s="238"/>
      <c r="DF91" s="243"/>
      <c r="DG91" s="229"/>
      <c r="DH91" s="219">
        <v>7</v>
      </c>
      <c r="DI91" s="219"/>
      <c r="DJ91" s="1261"/>
      <c r="DK91" s="1092"/>
      <c r="DL91" s="1092"/>
      <c r="DM91" s="1092"/>
      <c r="DN91" s="1092"/>
      <c r="DO91" s="1092"/>
      <c r="DP91" s="1092"/>
      <c r="DQ91" s="1092"/>
      <c r="DR91" s="968"/>
      <c r="DS91" s="219"/>
      <c r="DT91" s="350"/>
      <c r="DU91" s="230"/>
      <c r="DV91" s="243"/>
      <c r="DW91" s="243"/>
      <c r="DX91" s="243"/>
      <c r="DY91" s="229">
        <v>7</v>
      </c>
      <c r="DZ91" s="219"/>
      <c r="EA91" s="219" t="s">
        <v>669</v>
      </c>
      <c r="EB91" s="219"/>
      <c r="EC91" s="219"/>
      <c r="ED91" s="219"/>
      <c r="EE91" s="219"/>
      <c r="EF91" s="219"/>
      <c r="EG91" s="219"/>
      <c r="EH91" s="219"/>
      <c r="EI91" s="219"/>
      <c r="EJ91" s="219"/>
      <c r="EK91" s="350"/>
      <c r="EL91" s="230"/>
      <c r="EM91" s="243"/>
      <c r="EP91" s="238"/>
      <c r="EQ91" s="229"/>
      <c r="ER91" s="219">
        <v>7</v>
      </c>
      <c r="ES91" s="219"/>
      <c r="ET91" s="1261"/>
      <c r="EU91" s="1092"/>
      <c r="EV91" s="1092"/>
      <c r="EW91" s="1092"/>
      <c r="EX91" s="1092"/>
      <c r="EY91" s="1092"/>
      <c r="EZ91" s="1092"/>
      <c r="FA91" s="1092"/>
      <c r="FB91" s="968"/>
      <c r="FC91" s="219"/>
      <c r="FD91" s="350"/>
      <c r="FE91" s="230"/>
      <c r="FF91" s="238"/>
      <c r="FG91" s="238"/>
      <c r="FH91" s="238"/>
      <c r="FI91" s="229">
        <v>7</v>
      </c>
      <c r="FJ91" s="219"/>
      <c r="FK91" s="219" t="s">
        <v>669</v>
      </c>
      <c r="FL91" s="219"/>
      <c r="FM91" s="219"/>
      <c r="FN91" s="219"/>
      <c r="FO91" s="219"/>
      <c r="FP91" s="219"/>
      <c r="FQ91" s="219"/>
      <c r="FR91" s="219"/>
      <c r="FS91" s="219"/>
      <c r="FT91" s="219"/>
      <c r="FU91" s="350"/>
      <c r="FV91" s="230"/>
      <c r="FW91" s="238"/>
      <c r="GI91" s="219"/>
      <c r="GJ91" s="219"/>
      <c r="GK91" s="219"/>
      <c r="GL91" s="219"/>
    </row>
    <row r="92" spans="2:195" ht="5.25" customHeight="1">
      <c r="B92" s="238"/>
      <c r="C92" s="229"/>
      <c r="D92" s="219"/>
      <c r="E92" s="219"/>
      <c r="F92" s="219"/>
      <c r="G92" s="219"/>
      <c r="H92" s="219"/>
      <c r="I92" s="219"/>
      <c r="J92" s="219"/>
      <c r="K92" s="219"/>
      <c r="L92" s="219"/>
      <c r="M92" s="219"/>
      <c r="N92" s="219"/>
      <c r="O92" s="219"/>
      <c r="P92" s="219"/>
      <c r="Q92" s="230"/>
      <c r="R92" s="238"/>
      <c r="S92" s="238"/>
      <c r="T92" s="238"/>
      <c r="U92" s="229"/>
      <c r="V92" s="219"/>
      <c r="W92" s="219"/>
      <c r="X92" s="219"/>
      <c r="Y92" s="219"/>
      <c r="Z92" s="219"/>
      <c r="AA92" s="219"/>
      <c r="AB92" s="219"/>
      <c r="AC92" s="219"/>
      <c r="AD92" s="219"/>
      <c r="AE92" s="219"/>
      <c r="AF92" s="219"/>
      <c r="AG92" s="219"/>
      <c r="AH92" s="230"/>
      <c r="AI92" s="238"/>
      <c r="AJ92" s="219"/>
      <c r="AK92" s="219"/>
      <c r="AL92" s="240"/>
      <c r="AM92" s="229"/>
      <c r="AN92" s="219"/>
      <c r="AO92" s="219"/>
      <c r="AP92" s="219"/>
      <c r="AQ92" s="219"/>
      <c r="AR92" s="219"/>
      <c r="AS92" s="219"/>
      <c r="AT92" s="219"/>
      <c r="AU92" s="219"/>
      <c r="AV92" s="219"/>
      <c r="AW92" s="219"/>
      <c r="AX92" s="219"/>
      <c r="AY92" s="219"/>
      <c r="AZ92" s="219"/>
      <c r="BA92" s="230"/>
      <c r="BB92" s="243"/>
      <c r="BC92" s="243"/>
      <c r="BD92" s="243"/>
      <c r="BE92" s="229"/>
      <c r="BF92" s="219"/>
      <c r="BG92" s="219"/>
      <c r="BH92" s="219"/>
      <c r="BI92" s="219"/>
      <c r="BJ92" s="219"/>
      <c r="BK92" s="219"/>
      <c r="BL92" s="219"/>
      <c r="BM92" s="219"/>
      <c r="BN92" s="219"/>
      <c r="BO92" s="219"/>
      <c r="BP92" s="219"/>
      <c r="BQ92" s="219"/>
      <c r="BR92" s="230"/>
      <c r="BS92" s="243"/>
      <c r="BV92" s="238"/>
      <c r="BW92" s="229"/>
      <c r="BX92" s="219"/>
      <c r="BY92" s="219"/>
      <c r="BZ92" s="219"/>
      <c r="CA92" s="219"/>
      <c r="CB92" s="219"/>
      <c r="CC92" s="219"/>
      <c r="CD92" s="219"/>
      <c r="CE92" s="219"/>
      <c r="CF92" s="219"/>
      <c r="CG92" s="219"/>
      <c r="CH92" s="219"/>
      <c r="CI92" s="219"/>
      <c r="CJ92" s="219"/>
      <c r="CK92" s="230"/>
      <c r="CL92" s="238"/>
      <c r="CM92" s="238"/>
      <c r="CN92" s="238"/>
      <c r="CO92" s="229"/>
      <c r="CP92" s="219"/>
      <c r="CQ92" s="219"/>
      <c r="CR92" s="219"/>
      <c r="CS92" s="219"/>
      <c r="CT92" s="219"/>
      <c r="CU92" s="219"/>
      <c r="CV92" s="219"/>
      <c r="CW92" s="219"/>
      <c r="CX92" s="219"/>
      <c r="CY92" s="219"/>
      <c r="CZ92" s="219"/>
      <c r="DA92" s="219"/>
      <c r="DB92" s="230"/>
      <c r="DC92" s="238"/>
      <c r="DF92" s="243"/>
      <c r="DG92" s="229"/>
      <c r="DH92" s="219"/>
      <c r="DI92" s="219"/>
      <c r="DJ92" s="219"/>
      <c r="DK92" s="219"/>
      <c r="DL92" s="219"/>
      <c r="DM92" s="219"/>
      <c r="DN92" s="219"/>
      <c r="DO92" s="219"/>
      <c r="DP92" s="219"/>
      <c r="DQ92" s="219"/>
      <c r="DR92" s="219"/>
      <c r="DS92" s="219"/>
      <c r="DT92" s="219"/>
      <c r="DU92" s="230"/>
      <c r="DV92" s="243"/>
      <c r="DW92" s="243"/>
      <c r="DX92" s="243"/>
      <c r="DY92" s="229"/>
      <c r="DZ92" s="219"/>
      <c r="EA92" s="219"/>
      <c r="EB92" s="219"/>
      <c r="EC92" s="219"/>
      <c r="ED92" s="219"/>
      <c r="EE92" s="219"/>
      <c r="EF92" s="219"/>
      <c r="EG92" s="219"/>
      <c r="EH92" s="219"/>
      <c r="EI92" s="219"/>
      <c r="EJ92" s="219"/>
      <c r="EK92" s="219"/>
      <c r="EL92" s="230"/>
      <c r="EM92" s="243"/>
      <c r="EP92" s="238"/>
      <c r="EQ92" s="229"/>
      <c r="ER92" s="219"/>
      <c r="ES92" s="219"/>
      <c r="ET92" s="219"/>
      <c r="EU92" s="219"/>
      <c r="EV92" s="219"/>
      <c r="EW92" s="219"/>
      <c r="EX92" s="219"/>
      <c r="EY92" s="219"/>
      <c r="EZ92" s="219"/>
      <c r="FA92" s="219"/>
      <c r="FB92" s="219"/>
      <c r="FC92" s="219"/>
      <c r="FD92" s="219"/>
      <c r="FE92" s="230"/>
      <c r="FF92" s="238"/>
      <c r="FG92" s="238"/>
      <c r="FH92" s="238"/>
      <c r="FI92" s="229"/>
      <c r="FJ92" s="219"/>
      <c r="FK92" s="219"/>
      <c r="FL92" s="219"/>
      <c r="FM92" s="219"/>
      <c r="FN92" s="219"/>
      <c r="FO92" s="219"/>
      <c r="FP92" s="219"/>
      <c r="FQ92" s="219"/>
      <c r="FR92" s="219"/>
      <c r="FS92" s="219"/>
      <c r="FT92" s="219"/>
      <c r="FU92" s="219"/>
      <c r="FV92" s="230"/>
      <c r="FW92" s="238"/>
      <c r="GI92" s="219"/>
      <c r="GJ92" s="219"/>
      <c r="GK92" s="219"/>
      <c r="GL92" s="219"/>
    </row>
    <row r="93" spans="2:195" ht="12" customHeight="1">
      <c r="B93" s="238"/>
      <c r="C93" s="229"/>
      <c r="D93" s="219">
        <v>8</v>
      </c>
      <c r="E93" s="219"/>
      <c r="F93" s="1261"/>
      <c r="G93" s="1092"/>
      <c r="H93" s="1092"/>
      <c r="I93" s="1092"/>
      <c r="J93" s="1092"/>
      <c r="K93" s="1092"/>
      <c r="L93" s="1092"/>
      <c r="M93" s="1092"/>
      <c r="N93" s="968"/>
      <c r="O93" s="219"/>
      <c r="P93" s="410"/>
      <c r="Q93" s="230"/>
      <c r="R93" s="238"/>
      <c r="S93" s="238"/>
      <c r="T93" s="238"/>
      <c r="U93" s="229">
        <v>8</v>
      </c>
      <c r="V93" s="219"/>
      <c r="W93" s="1261" t="s">
        <v>510</v>
      </c>
      <c r="X93" s="1092"/>
      <c r="Y93" s="1092"/>
      <c r="Z93" s="1092"/>
      <c r="AA93" s="1092"/>
      <c r="AB93" s="1092"/>
      <c r="AC93" s="1092"/>
      <c r="AD93" s="1092"/>
      <c r="AE93" s="968"/>
      <c r="AF93" s="219"/>
      <c r="AG93" s="309">
        <f>MTDC!N174</f>
        <v>0</v>
      </c>
      <c r="AH93" s="230"/>
      <c r="AI93" s="238"/>
      <c r="AJ93" s="219"/>
      <c r="AK93" s="219"/>
      <c r="AL93" s="240"/>
      <c r="AM93" s="229"/>
      <c r="AN93" s="219">
        <v>8</v>
      </c>
      <c r="AO93" s="219"/>
      <c r="AP93" s="1261"/>
      <c r="AQ93" s="1092"/>
      <c r="AR93" s="1092"/>
      <c r="AS93" s="1092"/>
      <c r="AT93" s="1092"/>
      <c r="AU93" s="1092"/>
      <c r="AV93" s="1092"/>
      <c r="AW93" s="1092"/>
      <c r="AX93" s="968"/>
      <c r="AY93" s="219"/>
      <c r="AZ93" s="350"/>
      <c r="BA93" s="230"/>
      <c r="BB93" s="243"/>
      <c r="BC93" s="243"/>
      <c r="BD93" s="243"/>
      <c r="BE93" s="229">
        <v>8</v>
      </c>
      <c r="BF93" s="219"/>
      <c r="BG93" s="1261" t="s">
        <v>510</v>
      </c>
      <c r="BH93" s="1092"/>
      <c r="BI93" s="1092"/>
      <c r="BJ93" s="1092"/>
      <c r="BK93" s="1092"/>
      <c r="BL93" s="1092"/>
      <c r="BM93" s="1092"/>
      <c r="BN93" s="1092"/>
      <c r="BO93" s="968"/>
      <c r="BP93" s="219"/>
      <c r="BQ93" s="309">
        <f>MTDC!P174</f>
        <v>0</v>
      </c>
      <c r="BR93" s="230"/>
      <c r="BS93" s="243"/>
      <c r="BV93" s="238"/>
      <c r="BW93" s="229"/>
      <c r="BX93" s="219">
        <v>8</v>
      </c>
      <c r="BY93" s="219"/>
      <c r="BZ93" s="1261"/>
      <c r="CA93" s="1092"/>
      <c r="CB93" s="1092"/>
      <c r="CC93" s="1092"/>
      <c r="CD93" s="1092"/>
      <c r="CE93" s="1092"/>
      <c r="CF93" s="1092"/>
      <c r="CG93" s="1092"/>
      <c r="CH93" s="968"/>
      <c r="CI93" s="219"/>
      <c r="CJ93" s="350"/>
      <c r="CK93" s="230"/>
      <c r="CL93" s="238"/>
      <c r="CM93" s="238"/>
      <c r="CN93" s="238"/>
      <c r="CO93" s="229">
        <v>8</v>
      </c>
      <c r="CP93" s="219"/>
      <c r="CQ93" s="1261" t="s">
        <v>510</v>
      </c>
      <c r="CR93" s="1092"/>
      <c r="CS93" s="1092"/>
      <c r="CT93" s="1092"/>
      <c r="CU93" s="1092"/>
      <c r="CV93" s="1092"/>
      <c r="CW93" s="1092"/>
      <c r="CX93" s="1092"/>
      <c r="CY93" s="968"/>
      <c r="CZ93" s="219"/>
      <c r="DA93" s="309">
        <f>MTDC!R174</f>
        <v>0</v>
      </c>
      <c r="DB93" s="230"/>
      <c r="DC93" s="238"/>
      <c r="DF93" s="243"/>
      <c r="DG93" s="229"/>
      <c r="DH93" s="219">
        <v>8</v>
      </c>
      <c r="DI93" s="219"/>
      <c r="DJ93" s="1261"/>
      <c r="DK93" s="1092"/>
      <c r="DL93" s="1092"/>
      <c r="DM93" s="1092"/>
      <c r="DN93" s="1092"/>
      <c r="DO93" s="1092"/>
      <c r="DP93" s="1092"/>
      <c r="DQ93" s="1092"/>
      <c r="DR93" s="968"/>
      <c r="DS93" s="219"/>
      <c r="DT93" s="350"/>
      <c r="DU93" s="230"/>
      <c r="DV93" s="243"/>
      <c r="DW93" s="243"/>
      <c r="DX93" s="243"/>
      <c r="DY93" s="229">
        <v>8</v>
      </c>
      <c r="DZ93" s="219"/>
      <c r="EA93" s="1261" t="s">
        <v>510</v>
      </c>
      <c r="EB93" s="1092"/>
      <c r="EC93" s="1092"/>
      <c r="ED93" s="1092"/>
      <c r="EE93" s="1092"/>
      <c r="EF93" s="1092"/>
      <c r="EG93" s="1092"/>
      <c r="EH93" s="1092"/>
      <c r="EI93" s="968"/>
      <c r="EJ93" s="219"/>
      <c r="EK93" s="309">
        <f>MTDC!T174</f>
        <v>0</v>
      </c>
      <c r="EL93" s="230"/>
      <c r="EM93" s="243"/>
      <c r="EP93" s="238"/>
      <c r="EQ93" s="229"/>
      <c r="ER93" s="219">
        <v>8</v>
      </c>
      <c r="ES93" s="219"/>
      <c r="ET93" s="1261"/>
      <c r="EU93" s="1092"/>
      <c r="EV93" s="1092"/>
      <c r="EW93" s="1092"/>
      <c r="EX93" s="1092"/>
      <c r="EY93" s="1092"/>
      <c r="EZ93" s="1092"/>
      <c r="FA93" s="1092"/>
      <c r="FB93" s="968"/>
      <c r="FC93" s="219"/>
      <c r="FD93" s="350"/>
      <c r="FE93" s="230"/>
      <c r="FF93" s="238"/>
      <c r="FG93" s="238"/>
      <c r="FH93" s="238"/>
      <c r="FI93" s="229">
        <v>8</v>
      </c>
      <c r="FJ93" s="219"/>
      <c r="FK93" s="1261" t="s">
        <v>510</v>
      </c>
      <c r="FL93" s="1092"/>
      <c r="FM93" s="1092"/>
      <c r="FN93" s="1092"/>
      <c r="FO93" s="1092"/>
      <c r="FP93" s="1092"/>
      <c r="FQ93" s="1092"/>
      <c r="FR93" s="1092"/>
      <c r="FS93" s="968"/>
      <c r="FT93" s="219"/>
      <c r="FU93" s="309">
        <f>MTDC!V174</f>
        <v>0</v>
      </c>
      <c r="FV93" s="230"/>
      <c r="FW93" s="238"/>
      <c r="GI93" s="219"/>
      <c r="GJ93" s="219"/>
      <c r="GK93" s="219"/>
      <c r="GL93" s="219"/>
    </row>
    <row r="94" spans="2:195" ht="5.25" customHeight="1">
      <c r="B94" s="238"/>
      <c r="C94" s="229"/>
      <c r="D94" s="219"/>
      <c r="E94" s="219"/>
      <c r="F94" s="219"/>
      <c r="G94" s="219"/>
      <c r="H94" s="219"/>
      <c r="I94" s="219"/>
      <c r="J94" s="219"/>
      <c r="K94" s="219"/>
      <c r="L94" s="219"/>
      <c r="M94" s="219"/>
      <c r="N94" s="219"/>
      <c r="O94" s="219"/>
      <c r="P94" s="219"/>
      <c r="Q94" s="230"/>
      <c r="R94" s="238"/>
      <c r="S94" s="238"/>
      <c r="T94" s="238"/>
      <c r="U94" s="229"/>
      <c r="V94" s="219"/>
      <c r="W94" s="219"/>
      <c r="X94" s="219"/>
      <c r="Y94" s="219"/>
      <c r="Z94" s="219"/>
      <c r="AA94" s="219"/>
      <c r="AB94" s="219"/>
      <c r="AC94" s="219"/>
      <c r="AD94" s="219"/>
      <c r="AE94" s="219"/>
      <c r="AF94" s="219"/>
      <c r="AG94" s="219"/>
      <c r="AH94" s="230"/>
      <c r="AI94" s="238"/>
      <c r="AJ94" s="219"/>
      <c r="AK94" s="219"/>
      <c r="AL94" s="240"/>
      <c r="AM94" s="229"/>
      <c r="AN94" s="219"/>
      <c r="AO94" s="219"/>
      <c r="AP94" s="219"/>
      <c r="AQ94" s="219"/>
      <c r="AR94" s="219"/>
      <c r="AS94" s="219"/>
      <c r="AT94" s="219"/>
      <c r="AU94" s="219"/>
      <c r="AV94" s="219"/>
      <c r="AW94" s="219"/>
      <c r="AX94" s="219"/>
      <c r="AY94" s="219"/>
      <c r="AZ94" s="219"/>
      <c r="BA94" s="230"/>
      <c r="BB94" s="243"/>
      <c r="BC94" s="243"/>
      <c r="BD94" s="243"/>
      <c r="BE94" s="229"/>
      <c r="BF94" s="219"/>
      <c r="BG94" s="219"/>
      <c r="BH94" s="219"/>
      <c r="BI94" s="219"/>
      <c r="BJ94" s="219"/>
      <c r="BK94" s="219"/>
      <c r="BL94" s="219"/>
      <c r="BM94" s="219"/>
      <c r="BN94" s="219"/>
      <c r="BO94" s="219"/>
      <c r="BP94" s="219"/>
      <c r="BQ94" s="219"/>
      <c r="BR94" s="230"/>
      <c r="BS94" s="243"/>
      <c r="BV94" s="238"/>
      <c r="BW94" s="229"/>
      <c r="BX94" s="219"/>
      <c r="BY94" s="219"/>
      <c r="BZ94" s="219"/>
      <c r="CA94" s="219"/>
      <c r="CB94" s="219"/>
      <c r="CC94" s="219"/>
      <c r="CD94" s="219"/>
      <c r="CE94" s="219"/>
      <c r="CF94" s="219"/>
      <c r="CG94" s="219"/>
      <c r="CH94" s="219"/>
      <c r="CI94" s="219"/>
      <c r="CJ94" s="219"/>
      <c r="CK94" s="230"/>
      <c r="CL94" s="238"/>
      <c r="CM94" s="238"/>
      <c r="CN94" s="238"/>
      <c r="CO94" s="229"/>
      <c r="CP94" s="219"/>
      <c r="CQ94" s="219"/>
      <c r="CR94" s="219"/>
      <c r="CS94" s="219"/>
      <c r="CT94" s="219"/>
      <c r="CU94" s="219"/>
      <c r="CV94" s="219"/>
      <c r="CW94" s="219"/>
      <c r="CX94" s="219"/>
      <c r="CY94" s="219"/>
      <c r="CZ94" s="219"/>
      <c r="DA94" s="219"/>
      <c r="DB94" s="230"/>
      <c r="DC94" s="238"/>
      <c r="DF94" s="243"/>
      <c r="DG94" s="229"/>
      <c r="DH94" s="219"/>
      <c r="DI94" s="219"/>
      <c r="DJ94" s="219"/>
      <c r="DK94" s="219"/>
      <c r="DL94" s="219"/>
      <c r="DM94" s="219"/>
      <c r="DN94" s="219"/>
      <c r="DO94" s="219"/>
      <c r="DP94" s="219"/>
      <c r="DQ94" s="219"/>
      <c r="DR94" s="219"/>
      <c r="DS94" s="219"/>
      <c r="DT94" s="368"/>
      <c r="DU94" s="230"/>
      <c r="DV94" s="243"/>
      <c r="DW94" s="243"/>
      <c r="DX94" s="243"/>
      <c r="DY94" s="229"/>
      <c r="DZ94" s="219"/>
      <c r="EA94" s="219"/>
      <c r="EB94" s="219"/>
      <c r="EC94" s="219"/>
      <c r="ED94" s="219"/>
      <c r="EE94" s="219"/>
      <c r="EF94" s="219"/>
      <c r="EG94" s="219"/>
      <c r="EH94" s="219"/>
      <c r="EI94" s="219"/>
      <c r="EJ94" s="219"/>
      <c r="EK94" s="219"/>
      <c r="EL94" s="230"/>
      <c r="EM94" s="243"/>
      <c r="EP94" s="238"/>
      <c r="EQ94" s="229"/>
      <c r="ER94" s="219"/>
      <c r="ES94" s="219"/>
      <c r="ET94" s="219"/>
      <c r="EU94" s="219"/>
      <c r="EV94" s="219"/>
      <c r="EW94" s="219"/>
      <c r="EX94" s="219"/>
      <c r="EY94" s="219"/>
      <c r="EZ94" s="219"/>
      <c r="FA94" s="219"/>
      <c r="FB94" s="219"/>
      <c r="FC94" s="219"/>
      <c r="FD94" s="219"/>
      <c r="FE94" s="230"/>
      <c r="FF94" s="238"/>
      <c r="FG94" s="238"/>
      <c r="FH94" s="238"/>
      <c r="FI94" s="229"/>
      <c r="FJ94" s="219"/>
      <c r="FK94" s="219"/>
      <c r="FL94" s="219"/>
      <c r="FM94" s="219"/>
      <c r="FN94" s="219"/>
      <c r="FO94" s="219"/>
      <c r="FP94" s="219"/>
      <c r="FQ94" s="219"/>
      <c r="FR94" s="219"/>
      <c r="FS94" s="219"/>
      <c r="FT94" s="219"/>
      <c r="FU94" s="219"/>
      <c r="FV94" s="230"/>
      <c r="FW94" s="238"/>
      <c r="GI94" s="219"/>
      <c r="GJ94" s="219"/>
      <c r="GK94" s="219"/>
      <c r="GL94" s="219"/>
    </row>
    <row r="95" spans="2:195" ht="12" customHeight="1">
      <c r="B95" s="238"/>
      <c r="C95" s="229"/>
      <c r="D95" s="219">
        <v>9</v>
      </c>
      <c r="E95" s="219"/>
      <c r="F95" s="1261"/>
      <c r="G95" s="1092"/>
      <c r="H95" s="1092"/>
      <c r="I95" s="1092"/>
      <c r="J95" s="1092"/>
      <c r="K95" s="1092"/>
      <c r="L95" s="1092"/>
      <c r="M95" s="1092"/>
      <c r="N95" s="968"/>
      <c r="O95" s="219"/>
      <c r="P95" s="410"/>
      <c r="Q95" s="230"/>
      <c r="R95" s="238"/>
      <c r="S95" s="238"/>
      <c r="T95" s="238"/>
      <c r="U95" s="229">
        <v>9</v>
      </c>
      <c r="V95" s="219"/>
      <c r="W95" s="1261"/>
      <c r="X95" s="1092"/>
      <c r="Y95" s="1092"/>
      <c r="Z95" s="1092"/>
      <c r="AA95" s="1092"/>
      <c r="AB95" s="1092"/>
      <c r="AC95" s="1092"/>
      <c r="AD95" s="1092"/>
      <c r="AE95" s="968"/>
      <c r="AF95" s="219"/>
      <c r="AG95" s="350"/>
      <c r="AH95" s="230"/>
      <c r="AI95" s="238"/>
      <c r="AJ95" s="219"/>
      <c r="AK95" s="219"/>
      <c r="AL95" s="240"/>
      <c r="AM95" s="229"/>
      <c r="AN95" s="219">
        <v>9</v>
      </c>
      <c r="AO95" s="219"/>
      <c r="AP95" s="1261"/>
      <c r="AQ95" s="1092"/>
      <c r="AR95" s="1092"/>
      <c r="AS95" s="1092"/>
      <c r="AT95" s="1092"/>
      <c r="AU95" s="1092"/>
      <c r="AV95" s="1092"/>
      <c r="AW95" s="1092"/>
      <c r="AX95" s="968"/>
      <c r="AY95" s="219"/>
      <c r="AZ95" s="350"/>
      <c r="BA95" s="230"/>
      <c r="BB95" s="243"/>
      <c r="BC95" s="243"/>
      <c r="BD95" s="243"/>
      <c r="BE95" s="229">
        <v>9</v>
      </c>
      <c r="BF95" s="219"/>
      <c r="BG95" s="1261"/>
      <c r="BH95" s="1092"/>
      <c r="BI95" s="1092"/>
      <c r="BJ95" s="1092"/>
      <c r="BK95" s="1092"/>
      <c r="BL95" s="1092"/>
      <c r="BM95" s="1092"/>
      <c r="BN95" s="1092"/>
      <c r="BO95" s="968"/>
      <c r="BP95" s="219"/>
      <c r="BQ95" s="350"/>
      <c r="BR95" s="230"/>
      <c r="BS95" s="243"/>
      <c r="BV95" s="238"/>
      <c r="BW95" s="229"/>
      <c r="BX95" s="219">
        <v>9</v>
      </c>
      <c r="BY95" s="219"/>
      <c r="BZ95" s="1261"/>
      <c r="CA95" s="1092"/>
      <c r="CB95" s="1092"/>
      <c r="CC95" s="1092"/>
      <c r="CD95" s="1092"/>
      <c r="CE95" s="1092"/>
      <c r="CF95" s="1092"/>
      <c r="CG95" s="1092"/>
      <c r="CH95" s="968"/>
      <c r="CI95" s="219"/>
      <c r="CJ95" s="350"/>
      <c r="CK95" s="230"/>
      <c r="CL95" s="238"/>
      <c r="CM95" s="238"/>
      <c r="CN95" s="238"/>
      <c r="CO95" s="229">
        <v>9</v>
      </c>
      <c r="CP95" s="219"/>
      <c r="CQ95" s="1261"/>
      <c r="CR95" s="1092"/>
      <c r="CS95" s="1092"/>
      <c r="CT95" s="1092"/>
      <c r="CU95" s="1092"/>
      <c r="CV95" s="1092"/>
      <c r="CW95" s="1092"/>
      <c r="CX95" s="1092"/>
      <c r="CY95" s="968"/>
      <c r="CZ95" s="219"/>
      <c r="DA95" s="350"/>
      <c r="DB95" s="230"/>
      <c r="DC95" s="238"/>
      <c r="DF95" s="243"/>
      <c r="DG95" s="229"/>
      <c r="DH95" s="219">
        <v>9</v>
      </c>
      <c r="DI95" s="219"/>
      <c r="DJ95" s="1261"/>
      <c r="DK95" s="1092"/>
      <c r="DL95" s="1092"/>
      <c r="DM95" s="1092"/>
      <c r="DN95" s="1092"/>
      <c r="DO95" s="1092"/>
      <c r="DP95" s="1092"/>
      <c r="DQ95" s="1092"/>
      <c r="DR95" s="968"/>
      <c r="DS95" s="219"/>
      <c r="DT95" s="350"/>
      <c r="DU95" s="230"/>
      <c r="DV95" s="243"/>
      <c r="DW95" s="243"/>
      <c r="DX95" s="243"/>
      <c r="DY95" s="229">
        <v>9</v>
      </c>
      <c r="DZ95" s="219"/>
      <c r="EA95" s="1261"/>
      <c r="EB95" s="1092"/>
      <c r="EC95" s="1092"/>
      <c r="ED95" s="1092"/>
      <c r="EE95" s="1092"/>
      <c r="EF95" s="1092"/>
      <c r="EG95" s="1092"/>
      <c r="EH95" s="1092"/>
      <c r="EI95" s="968"/>
      <c r="EJ95" s="219"/>
      <c r="EK95" s="350"/>
      <c r="EL95" s="230"/>
      <c r="EM95" s="243"/>
      <c r="EP95" s="238"/>
      <c r="EQ95" s="229"/>
      <c r="ER95" s="219">
        <v>9</v>
      </c>
      <c r="ES95" s="219"/>
      <c r="ET95" s="1261"/>
      <c r="EU95" s="1092"/>
      <c r="EV95" s="1092"/>
      <c r="EW95" s="1092"/>
      <c r="EX95" s="1092"/>
      <c r="EY95" s="1092"/>
      <c r="EZ95" s="1092"/>
      <c r="FA95" s="1092"/>
      <c r="FB95" s="968"/>
      <c r="FC95" s="219"/>
      <c r="FD95" s="350"/>
      <c r="FE95" s="230"/>
      <c r="FF95" s="238"/>
      <c r="FG95" s="238"/>
      <c r="FH95" s="238"/>
      <c r="FI95" s="229">
        <v>9</v>
      </c>
      <c r="FJ95" s="219"/>
      <c r="FK95" s="1261"/>
      <c r="FL95" s="1092"/>
      <c r="FM95" s="1092"/>
      <c r="FN95" s="1092"/>
      <c r="FO95" s="1092"/>
      <c r="FP95" s="1092"/>
      <c r="FQ95" s="1092"/>
      <c r="FR95" s="1092"/>
      <c r="FS95" s="968"/>
      <c r="FT95" s="219"/>
      <c r="FU95" s="350"/>
      <c r="FV95" s="230"/>
      <c r="FW95" s="238"/>
      <c r="GI95" s="219"/>
      <c r="GJ95" s="219"/>
      <c r="GK95" s="219"/>
      <c r="GL95" s="219"/>
    </row>
    <row r="96" spans="2:195" ht="5.25" customHeight="1">
      <c r="B96" s="238"/>
      <c r="C96" s="229"/>
      <c r="D96" s="219"/>
      <c r="E96" s="219"/>
      <c r="F96" s="219"/>
      <c r="G96" s="219"/>
      <c r="H96" s="219"/>
      <c r="I96" s="219"/>
      <c r="J96" s="219"/>
      <c r="K96" s="219"/>
      <c r="L96" s="219"/>
      <c r="M96" s="219"/>
      <c r="N96" s="219"/>
      <c r="O96" s="219"/>
      <c r="P96" s="219"/>
      <c r="Q96" s="230"/>
      <c r="R96" s="238"/>
      <c r="S96" s="238"/>
      <c r="T96" s="238"/>
      <c r="U96" s="229"/>
      <c r="V96" s="219"/>
      <c r="W96" s="219"/>
      <c r="X96" s="219"/>
      <c r="Y96" s="219"/>
      <c r="Z96" s="219"/>
      <c r="AA96" s="219"/>
      <c r="AB96" s="219"/>
      <c r="AC96" s="219"/>
      <c r="AD96" s="219"/>
      <c r="AE96" s="219"/>
      <c r="AF96" s="219"/>
      <c r="AG96" s="219"/>
      <c r="AH96" s="230"/>
      <c r="AI96" s="238"/>
      <c r="AJ96" s="219"/>
      <c r="AK96" s="219"/>
      <c r="AL96" s="240"/>
      <c r="AM96" s="229"/>
      <c r="AN96" s="219"/>
      <c r="AO96" s="219"/>
      <c r="AP96" s="219"/>
      <c r="AQ96" s="219"/>
      <c r="AR96" s="219"/>
      <c r="AS96" s="219"/>
      <c r="AT96" s="219"/>
      <c r="AU96" s="219"/>
      <c r="AV96" s="219"/>
      <c r="AW96" s="219"/>
      <c r="AX96" s="219"/>
      <c r="AY96" s="219"/>
      <c r="AZ96" s="219"/>
      <c r="BA96" s="230"/>
      <c r="BB96" s="243"/>
      <c r="BC96" s="243"/>
      <c r="BD96" s="243"/>
      <c r="BE96" s="229"/>
      <c r="BF96" s="219"/>
      <c r="BG96" s="219"/>
      <c r="BH96" s="219"/>
      <c r="BI96" s="219"/>
      <c r="BJ96" s="219"/>
      <c r="BK96" s="219"/>
      <c r="BL96" s="219"/>
      <c r="BM96" s="219"/>
      <c r="BN96" s="219"/>
      <c r="BO96" s="219"/>
      <c r="BP96" s="219"/>
      <c r="BQ96" s="219"/>
      <c r="BR96" s="230"/>
      <c r="BS96" s="243"/>
      <c r="BV96" s="238"/>
      <c r="BW96" s="229"/>
      <c r="BX96" s="219"/>
      <c r="BY96" s="219"/>
      <c r="BZ96" s="219"/>
      <c r="CA96" s="219"/>
      <c r="CB96" s="219"/>
      <c r="CC96" s="219"/>
      <c r="CD96" s="219"/>
      <c r="CE96" s="219"/>
      <c r="CF96" s="219"/>
      <c r="CG96" s="219"/>
      <c r="CH96" s="219"/>
      <c r="CI96" s="219"/>
      <c r="CJ96" s="219"/>
      <c r="CK96" s="230"/>
      <c r="CL96" s="238"/>
      <c r="CM96" s="238"/>
      <c r="CN96" s="238"/>
      <c r="CO96" s="229"/>
      <c r="CP96" s="219"/>
      <c r="CQ96" s="219"/>
      <c r="CR96" s="219"/>
      <c r="CS96" s="219"/>
      <c r="CT96" s="219"/>
      <c r="CU96" s="219"/>
      <c r="CV96" s="219"/>
      <c r="CW96" s="219"/>
      <c r="CX96" s="219"/>
      <c r="CY96" s="219"/>
      <c r="CZ96" s="219"/>
      <c r="DA96" s="219"/>
      <c r="DB96" s="230"/>
      <c r="DC96" s="238"/>
      <c r="DF96" s="243"/>
      <c r="DG96" s="229"/>
      <c r="DH96" s="219"/>
      <c r="DI96" s="219"/>
      <c r="DJ96" s="219"/>
      <c r="DK96" s="219"/>
      <c r="DL96" s="219"/>
      <c r="DM96" s="219"/>
      <c r="DN96" s="219"/>
      <c r="DO96" s="219"/>
      <c r="DP96" s="219"/>
      <c r="DQ96" s="219"/>
      <c r="DR96" s="219"/>
      <c r="DS96" s="219"/>
      <c r="DT96" s="219"/>
      <c r="DU96" s="230"/>
      <c r="DV96" s="243"/>
      <c r="DW96" s="243"/>
      <c r="DX96" s="243"/>
      <c r="DY96" s="229"/>
      <c r="DZ96" s="219"/>
      <c r="EA96" s="219"/>
      <c r="EB96" s="219"/>
      <c r="EC96" s="219"/>
      <c r="ED96" s="219"/>
      <c r="EE96" s="219"/>
      <c r="EF96" s="219"/>
      <c r="EG96" s="219"/>
      <c r="EH96" s="219"/>
      <c r="EI96" s="219"/>
      <c r="EJ96" s="219"/>
      <c r="EK96" s="219"/>
      <c r="EL96" s="230"/>
      <c r="EM96" s="243"/>
      <c r="EP96" s="238"/>
      <c r="EQ96" s="229"/>
      <c r="ER96" s="219"/>
      <c r="ES96" s="219"/>
      <c r="ET96" s="219"/>
      <c r="EU96" s="219"/>
      <c r="EV96" s="219"/>
      <c r="EW96" s="219"/>
      <c r="EX96" s="219"/>
      <c r="EY96" s="219"/>
      <c r="EZ96" s="219"/>
      <c r="FA96" s="219"/>
      <c r="FB96" s="219"/>
      <c r="FC96" s="219"/>
      <c r="FD96" s="219"/>
      <c r="FE96" s="230"/>
      <c r="FF96" s="238"/>
      <c r="FG96" s="238"/>
      <c r="FH96" s="238"/>
      <c r="FI96" s="229"/>
      <c r="FJ96" s="219"/>
      <c r="FK96" s="219"/>
      <c r="FL96" s="219"/>
      <c r="FM96" s="219"/>
      <c r="FN96" s="219"/>
      <c r="FO96" s="219"/>
      <c r="FP96" s="219"/>
      <c r="FQ96" s="219"/>
      <c r="FR96" s="219"/>
      <c r="FS96" s="219"/>
      <c r="FT96" s="219"/>
      <c r="FU96" s="219"/>
      <c r="FV96" s="230"/>
      <c r="FW96" s="238"/>
      <c r="GI96" s="219"/>
      <c r="GJ96" s="219"/>
      <c r="GK96" s="219"/>
      <c r="GL96" s="219"/>
    </row>
    <row r="97" spans="2:194" ht="12" customHeight="1">
      <c r="B97" s="238"/>
      <c r="C97" s="229"/>
      <c r="D97" s="219">
        <v>10</v>
      </c>
      <c r="E97" s="219"/>
      <c r="F97" s="1261"/>
      <c r="G97" s="1092"/>
      <c r="H97" s="1092"/>
      <c r="I97" s="1092"/>
      <c r="J97" s="1092"/>
      <c r="K97" s="1092"/>
      <c r="L97" s="1092"/>
      <c r="M97" s="1092"/>
      <c r="N97" s="968"/>
      <c r="O97" s="219"/>
      <c r="P97" s="410"/>
      <c r="Q97" s="230"/>
      <c r="R97" s="238"/>
      <c r="S97" s="238"/>
      <c r="T97" s="238"/>
      <c r="U97" s="229">
        <v>10</v>
      </c>
      <c r="V97" s="219"/>
      <c r="W97" s="1261"/>
      <c r="X97" s="1092"/>
      <c r="Y97" s="1092"/>
      <c r="Z97" s="1092"/>
      <c r="AA97" s="1092"/>
      <c r="AB97" s="1092"/>
      <c r="AC97" s="1092"/>
      <c r="AD97" s="1092"/>
      <c r="AE97" s="968"/>
      <c r="AF97" s="219"/>
      <c r="AG97" s="350"/>
      <c r="AH97" s="230"/>
      <c r="AI97" s="238"/>
      <c r="AJ97" s="219"/>
      <c r="AK97" s="219"/>
      <c r="AL97" s="240"/>
      <c r="AM97" s="229"/>
      <c r="AN97" s="219">
        <v>10</v>
      </c>
      <c r="AO97" s="219"/>
      <c r="AP97" s="1261"/>
      <c r="AQ97" s="1092"/>
      <c r="AR97" s="1092"/>
      <c r="AS97" s="1092"/>
      <c r="AT97" s="1092"/>
      <c r="AU97" s="1092"/>
      <c r="AV97" s="1092"/>
      <c r="AW97" s="1092"/>
      <c r="AX97" s="968"/>
      <c r="AY97" s="219"/>
      <c r="AZ97" s="350"/>
      <c r="BA97" s="230"/>
      <c r="BB97" s="243"/>
      <c r="BC97" s="243"/>
      <c r="BD97" s="243"/>
      <c r="BE97" s="229">
        <v>10</v>
      </c>
      <c r="BF97" s="219"/>
      <c r="BG97" s="1261"/>
      <c r="BH97" s="1092"/>
      <c r="BI97" s="1092"/>
      <c r="BJ97" s="1092"/>
      <c r="BK97" s="1092"/>
      <c r="BL97" s="1092"/>
      <c r="BM97" s="1092"/>
      <c r="BN97" s="1092"/>
      <c r="BO97" s="968"/>
      <c r="BP97" s="219"/>
      <c r="BQ97" s="350"/>
      <c r="BR97" s="230"/>
      <c r="BS97" s="243"/>
      <c r="BV97" s="238"/>
      <c r="BW97" s="229"/>
      <c r="BX97" s="219">
        <v>10</v>
      </c>
      <c r="BY97" s="219"/>
      <c r="BZ97" s="1261"/>
      <c r="CA97" s="1092"/>
      <c r="CB97" s="1092"/>
      <c r="CC97" s="1092"/>
      <c r="CD97" s="1092"/>
      <c r="CE97" s="1092"/>
      <c r="CF97" s="1092"/>
      <c r="CG97" s="1092"/>
      <c r="CH97" s="968"/>
      <c r="CI97" s="219"/>
      <c r="CJ97" s="350"/>
      <c r="CK97" s="230"/>
      <c r="CL97" s="238"/>
      <c r="CM97" s="238"/>
      <c r="CN97" s="238"/>
      <c r="CO97" s="229">
        <v>10</v>
      </c>
      <c r="CP97" s="219"/>
      <c r="CQ97" s="1261"/>
      <c r="CR97" s="1092"/>
      <c r="CS97" s="1092"/>
      <c r="CT97" s="1092"/>
      <c r="CU97" s="1092"/>
      <c r="CV97" s="1092"/>
      <c r="CW97" s="1092"/>
      <c r="CX97" s="1092"/>
      <c r="CY97" s="968"/>
      <c r="CZ97" s="219"/>
      <c r="DA97" s="350"/>
      <c r="DB97" s="230"/>
      <c r="DC97" s="238"/>
      <c r="DF97" s="243"/>
      <c r="DG97" s="229"/>
      <c r="DH97" s="219">
        <v>10</v>
      </c>
      <c r="DI97" s="219"/>
      <c r="DJ97" s="1261"/>
      <c r="DK97" s="1092"/>
      <c r="DL97" s="1092"/>
      <c r="DM97" s="1092"/>
      <c r="DN97" s="1092"/>
      <c r="DO97" s="1092"/>
      <c r="DP97" s="1092"/>
      <c r="DQ97" s="1092"/>
      <c r="DR97" s="968"/>
      <c r="DS97" s="219"/>
      <c r="DT97" s="350"/>
      <c r="DU97" s="230"/>
      <c r="DV97" s="243"/>
      <c r="DW97" s="243"/>
      <c r="DX97" s="243"/>
      <c r="DY97" s="229">
        <v>10</v>
      </c>
      <c r="DZ97" s="219"/>
      <c r="EA97" s="1261"/>
      <c r="EB97" s="1092"/>
      <c r="EC97" s="1092"/>
      <c r="ED97" s="1092"/>
      <c r="EE97" s="1092"/>
      <c r="EF97" s="1092"/>
      <c r="EG97" s="1092"/>
      <c r="EH97" s="1092"/>
      <c r="EI97" s="968"/>
      <c r="EJ97" s="219"/>
      <c r="EK97" s="350"/>
      <c r="EL97" s="230"/>
      <c r="EM97" s="243"/>
      <c r="EP97" s="238"/>
      <c r="EQ97" s="229"/>
      <c r="ER97" s="219">
        <v>10</v>
      </c>
      <c r="ES97" s="219"/>
      <c r="ET97" s="1261"/>
      <c r="EU97" s="1092"/>
      <c r="EV97" s="1092"/>
      <c r="EW97" s="1092"/>
      <c r="EX97" s="1092"/>
      <c r="EY97" s="1092"/>
      <c r="EZ97" s="1092"/>
      <c r="FA97" s="1092"/>
      <c r="FB97" s="968"/>
      <c r="FC97" s="219"/>
      <c r="FD97" s="350"/>
      <c r="FE97" s="230"/>
      <c r="FF97" s="238"/>
      <c r="FG97" s="238"/>
      <c r="FH97" s="238"/>
      <c r="FI97" s="229">
        <v>10</v>
      </c>
      <c r="FJ97" s="219"/>
      <c r="FK97" s="1261"/>
      <c r="FL97" s="1092"/>
      <c r="FM97" s="1092"/>
      <c r="FN97" s="1092"/>
      <c r="FO97" s="1092"/>
      <c r="FP97" s="1092"/>
      <c r="FQ97" s="1092"/>
      <c r="FR97" s="1092"/>
      <c r="FS97" s="968"/>
      <c r="FT97" s="219"/>
      <c r="FU97" s="350"/>
      <c r="FV97" s="230"/>
      <c r="FW97" s="238"/>
      <c r="GI97" s="219"/>
      <c r="GJ97" s="219"/>
      <c r="GK97" s="219"/>
      <c r="GL97" s="219"/>
    </row>
    <row r="98" spans="2:194" ht="5.25" customHeight="1">
      <c r="B98" s="238"/>
      <c r="C98" s="229"/>
      <c r="D98" s="219"/>
      <c r="E98" s="219"/>
      <c r="F98" s="219"/>
      <c r="G98" s="219"/>
      <c r="H98" s="219"/>
      <c r="I98" s="219"/>
      <c r="J98" s="219"/>
      <c r="K98" s="219"/>
      <c r="L98" s="219"/>
      <c r="M98" s="219"/>
      <c r="N98" s="219"/>
      <c r="O98" s="219"/>
      <c r="P98" s="219"/>
      <c r="Q98" s="230"/>
      <c r="R98" s="238"/>
      <c r="S98" s="238"/>
      <c r="T98" s="238"/>
      <c r="U98" s="229"/>
      <c r="V98" s="219"/>
      <c r="W98" s="219"/>
      <c r="X98" s="219"/>
      <c r="Y98" s="219"/>
      <c r="Z98" s="219"/>
      <c r="AA98" s="219"/>
      <c r="AB98" s="219"/>
      <c r="AC98" s="219"/>
      <c r="AD98" s="219"/>
      <c r="AE98" s="219"/>
      <c r="AF98" s="219"/>
      <c r="AG98" s="219"/>
      <c r="AH98" s="230"/>
      <c r="AI98" s="238"/>
      <c r="AJ98" s="219"/>
      <c r="AK98" s="219"/>
      <c r="AL98" s="240"/>
      <c r="AM98" s="229"/>
      <c r="AN98" s="219"/>
      <c r="AO98" s="219"/>
      <c r="AP98" s="219"/>
      <c r="AQ98" s="219"/>
      <c r="AR98" s="219"/>
      <c r="AS98" s="219"/>
      <c r="AT98" s="219"/>
      <c r="AU98" s="219"/>
      <c r="AV98" s="219"/>
      <c r="AW98" s="219"/>
      <c r="AX98" s="219"/>
      <c r="AY98" s="219"/>
      <c r="AZ98" s="219"/>
      <c r="BA98" s="230"/>
      <c r="BB98" s="243"/>
      <c r="BC98" s="243"/>
      <c r="BD98" s="243"/>
      <c r="BE98" s="229"/>
      <c r="BF98" s="219"/>
      <c r="BG98" s="219"/>
      <c r="BH98" s="219"/>
      <c r="BI98" s="219"/>
      <c r="BJ98" s="219"/>
      <c r="BK98" s="219"/>
      <c r="BL98" s="219"/>
      <c r="BM98" s="219"/>
      <c r="BN98" s="219"/>
      <c r="BO98" s="219"/>
      <c r="BP98" s="219"/>
      <c r="BQ98" s="219"/>
      <c r="BR98" s="230"/>
      <c r="BS98" s="243"/>
      <c r="BV98" s="238"/>
      <c r="BW98" s="229"/>
      <c r="BX98" s="219"/>
      <c r="BY98" s="219"/>
      <c r="BZ98" s="219"/>
      <c r="CA98" s="219"/>
      <c r="CB98" s="219"/>
      <c r="CC98" s="219"/>
      <c r="CD98" s="219"/>
      <c r="CE98" s="219"/>
      <c r="CF98" s="219"/>
      <c r="CG98" s="219"/>
      <c r="CH98" s="219"/>
      <c r="CI98" s="219"/>
      <c r="CJ98" s="219"/>
      <c r="CK98" s="230"/>
      <c r="CL98" s="238"/>
      <c r="CM98" s="238"/>
      <c r="CN98" s="238"/>
      <c r="CO98" s="229"/>
      <c r="CP98" s="219"/>
      <c r="CQ98" s="219"/>
      <c r="CR98" s="219"/>
      <c r="CS98" s="219"/>
      <c r="CT98" s="219"/>
      <c r="CU98" s="219"/>
      <c r="CV98" s="219"/>
      <c r="CW98" s="219"/>
      <c r="CX98" s="219"/>
      <c r="CY98" s="219"/>
      <c r="CZ98" s="219"/>
      <c r="DA98" s="219"/>
      <c r="DB98" s="230"/>
      <c r="DC98" s="238"/>
      <c r="DF98" s="243"/>
      <c r="DG98" s="229"/>
      <c r="DH98" s="219"/>
      <c r="DI98" s="219"/>
      <c r="DJ98" s="219"/>
      <c r="DK98" s="219"/>
      <c r="DL98" s="219"/>
      <c r="DM98" s="219"/>
      <c r="DN98" s="219"/>
      <c r="DO98" s="219"/>
      <c r="DP98" s="219"/>
      <c r="DQ98" s="219"/>
      <c r="DR98" s="219"/>
      <c r="DS98" s="219"/>
      <c r="DT98" s="219"/>
      <c r="DU98" s="230"/>
      <c r="DV98" s="243"/>
      <c r="DW98" s="243"/>
      <c r="DX98" s="243"/>
      <c r="DY98" s="229"/>
      <c r="DZ98" s="219"/>
      <c r="EA98" s="219"/>
      <c r="EB98" s="219"/>
      <c r="EC98" s="219"/>
      <c r="ED98" s="219"/>
      <c r="EE98" s="219"/>
      <c r="EF98" s="219"/>
      <c r="EG98" s="219"/>
      <c r="EH98" s="219"/>
      <c r="EI98" s="219"/>
      <c r="EJ98" s="219"/>
      <c r="EK98" s="219"/>
      <c r="EL98" s="230"/>
      <c r="EM98" s="243"/>
      <c r="EP98" s="238"/>
      <c r="EQ98" s="229"/>
      <c r="ER98" s="219"/>
      <c r="ES98" s="219"/>
      <c r="ET98" s="219"/>
      <c r="EU98" s="219"/>
      <c r="EV98" s="219"/>
      <c r="EW98" s="219"/>
      <c r="EX98" s="219"/>
      <c r="EY98" s="219"/>
      <c r="EZ98" s="219"/>
      <c r="FA98" s="219"/>
      <c r="FB98" s="219"/>
      <c r="FC98" s="219"/>
      <c r="FD98" s="219"/>
      <c r="FE98" s="230"/>
      <c r="FF98" s="238"/>
      <c r="FG98" s="238"/>
      <c r="FH98" s="238"/>
      <c r="FI98" s="229"/>
      <c r="FJ98" s="219"/>
      <c r="FK98" s="219"/>
      <c r="FL98" s="219"/>
      <c r="FM98" s="219"/>
      <c r="FN98" s="219"/>
      <c r="FO98" s="219"/>
      <c r="FP98" s="219"/>
      <c r="FQ98" s="219"/>
      <c r="FR98" s="219"/>
      <c r="FS98" s="219"/>
      <c r="FT98" s="219"/>
      <c r="FU98" s="219"/>
      <c r="FV98" s="230"/>
      <c r="FW98" s="238"/>
      <c r="GI98" s="219"/>
      <c r="GJ98" s="219"/>
      <c r="GK98" s="219"/>
      <c r="GL98" s="219"/>
    </row>
    <row r="99" spans="2:194" ht="12" customHeight="1">
      <c r="B99" s="238"/>
      <c r="C99" s="229"/>
      <c r="D99" s="219"/>
      <c r="E99" s="219"/>
      <c r="F99" s="219"/>
      <c r="G99" s="219"/>
      <c r="H99" s="219"/>
      <c r="I99" s="219"/>
      <c r="J99" s="219"/>
      <c r="K99" s="219"/>
      <c r="L99" s="219"/>
      <c r="M99" s="219"/>
      <c r="N99" s="221" t="s">
        <v>116</v>
      </c>
      <c r="O99" s="219"/>
      <c r="P99" s="411">
        <f>P79+P81+P83+P85+P87+P89+P91+P93+P95+P97</f>
        <v>0</v>
      </c>
      <c r="Q99" s="230"/>
      <c r="R99" s="273">
        <f>MTDC!N168</f>
        <v>0</v>
      </c>
      <c r="S99" s="238"/>
      <c r="T99" s="238"/>
      <c r="U99" s="229"/>
      <c r="V99" s="219"/>
      <c r="W99" s="219"/>
      <c r="X99" s="219"/>
      <c r="Y99" s="219"/>
      <c r="Z99" s="219"/>
      <c r="AA99" s="219"/>
      <c r="AB99" s="219"/>
      <c r="AC99" s="219"/>
      <c r="AD99" s="219"/>
      <c r="AE99" s="221" t="s">
        <v>122</v>
      </c>
      <c r="AF99" s="219"/>
      <c r="AG99" s="412">
        <f>AG79+AG81+AG83+AG85+AG87+AG89+AG91+AG93+AG95+AG97</f>
        <v>0</v>
      </c>
      <c r="AH99" s="230"/>
      <c r="AI99" s="272">
        <f>MTDC!N121+MTDC!N131+MTDC!N160+MTDC!N174</f>
        <v>0</v>
      </c>
      <c r="AJ99" s="219"/>
      <c r="AK99" s="219"/>
      <c r="AL99" s="240"/>
      <c r="AM99" s="229"/>
      <c r="AN99" s="219"/>
      <c r="AO99" s="219"/>
      <c r="AP99" s="219"/>
      <c r="AQ99" s="219"/>
      <c r="AR99" s="219"/>
      <c r="AS99" s="219"/>
      <c r="AT99" s="219"/>
      <c r="AU99" s="219"/>
      <c r="AV99" s="219"/>
      <c r="AW99" s="219"/>
      <c r="AX99" s="221" t="s">
        <v>116</v>
      </c>
      <c r="AY99" s="219"/>
      <c r="AZ99" s="407">
        <f>AZ79+AZ81+AZ83+AZ85+AZ87+AZ89+AZ91+AZ93+AZ95+AZ97</f>
        <v>0</v>
      </c>
      <c r="BA99" s="230"/>
      <c r="BB99" s="272">
        <f>MTDC!P168</f>
        <v>0</v>
      </c>
      <c r="BC99" s="243"/>
      <c r="BD99" s="243"/>
      <c r="BE99" s="229"/>
      <c r="BF99" s="219"/>
      <c r="BG99" s="219"/>
      <c r="BH99" s="219"/>
      <c r="BI99" s="219"/>
      <c r="BJ99" s="219"/>
      <c r="BK99" s="219"/>
      <c r="BL99" s="219"/>
      <c r="BM99" s="219"/>
      <c r="BN99" s="219"/>
      <c r="BO99" s="221" t="s">
        <v>122</v>
      </c>
      <c r="BP99" s="219"/>
      <c r="BQ99" s="407">
        <f>BQ79+BQ81+BQ83+BQ85+BQ87+BQ89+BQ91+BQ93+BQ95+BQ97</f>
        <v>0</v>
      </c>
      <c r="BR99" s="230"/>
      <c r="BS99" s="272">
        <f>MTDC!P121+MTDC!P131+MTDC!P160+MTDC!P174</f>
        <v>0</v>
      </c>
      <c r="BV99" s="238"/>
      <c r="BW99" s="229"/>
      <c r="BX99" s="219"/>
      <c r="BY99" s="219"/>
      <c r="BZ99" s="219"/>
      <c r="CA99" s="219"/>
      <c r="CB99" s="219"/>
      <c r="CC99" s="219"/>
      <c r="CD99" s="219"/>
      <c r="CE99" s="219"/>
      <c r="CF99" s="219"/>
      <c r="CG99" s="219"/>
      <c r="CH99" s="221" t="s">
        <v>116</v>
      </c>
      <c r="CI99" s="219"/>
      <c r="CJ99" s="407">
        <f>CJ79+CJ81+CJ83+CJ85+CJ87+CJ89+CJ91+CJ93+CJ95+CJ97</f>
        <v>0</v>
      </c>
      <c r="CK99" s="230"/>
      <c r="CL99" s="272">
        <f>MTDC!R168</f>
        <v>0</v>
      </c>
      <c r="CM99" s="238"/>
      <c r="CN99" s="238"/>
      <c r="CO99" s="229"/>
      <c r="CP99" s="219"/>
      <c r="CQ99" s="219"/>
      <c r="CR99" s="219"/>
      <c r="CS99" s="219"/>
      <c r="CT99" s="219"/>
      <c r="CU99" s="219"/>
      <c r="CV99" s="219"/>
      <c r="CW99" s="219"/>
      <c r="CX99" s="219"/>
      <c r="CY99" s="221" t="s">
        <v>122</v>
      </c>
      <c r="CZ99" s="219"/>
      <c r="DA99" s="407">
        <f>DA79+DA81+DA83+DA85+DA87+DA89+DA91+DA93+DA95+DA97</f>
        <v>0</v>
      </c>
      <c r="DB99" s="230"/>
      <c r="DC99" s="272">
        <f>MTDC!R121+MTDC!R131+MTDC!R160+MTDC!R174</f>
        <v>0</v>
      </c>
      <c r="DF99" s="243"/>
      <c r="DG99" s="229"/>
      <c r="DH99" s="219"/>
      <c r="DI99" s="219"/>
      <c r="DJ99" s="219"/>
      <c r="DK99" s="219"/>
      <c r="DL99" s="219"/>
      <c r="DM99" s="219"/>
      <c r="DN99" s="219"/>
      <c r="DO99" s="219"/>
      <c r="DP99" s="219"/>
      <c r="DQ99" s="219"/>
      <c r="DR99" s="221" t="s">
        <v>116</v>
      </c>
      <c r="DS99" s="219"/>
      <c r="DT99" s="407">
        <f>DT79+DT81+DT83+DT85+DT87+DT89+DT91+DT93+DT95+DT97</f>
        <v>0</v>
      </c>
      <c r="DU99" s="230"/>
      <c r="DV99" s="272">
        <f>MTDC!T168</f>
        <v>0</v>
      </c>
      <c r="DW99" s="243"/>
      <c r="DX99" s="243"/>
      <c r="DY99" s="229"/>
      <c r="DZ99" s="219"/>
      <c r="EA99" s="219"/>
      <c r="EB99" s="219"/>
      <c r="EC99" s="219"/>
      <c r="ED99" s="219"/>
      <c r="EE99" s="219"/>
      <c r="EF99" s="219"/>
      <c r="EG99" s="219"/>
      <c r="EH99" s="219"/>
      <c r="EI99" s="221" t="s">
        <v>122</v>
      </c>
      <c r="EJ99" s="219"/>
      <c r="EK99" s="407">
        <f>EK79+EK81+EK83+EK85+EK87+EK89+EK91+EK93+EK95+EK97</f>
        <v>0</v>
      </c>
      <c r="EL99" s="230"/>
      <c r="EM99" s="272">
        <f>MTDC!T121+MTDC!T131+MTDC!T160+MTDC!T174</f>
        <v>0</v>
      </c>
      <c r="EP99" s="238"/>
      <c r="EQ99" s="229"/>
      <c r="ER99" s="219"/>
      <c r="ES99" s="219"/>
      <c r="ET99" s="219"/>
      <c r="EU99" s="219"/>
      <c r="EV99" s="219"/>
      <c r="EW99" s="219"/>
      <c r="EX99" s="219"/>
      <c r="EY99" s="219"/>
      <c r="EZ99" s="219"/>
      <c r="FA99" s="219"/>
      <c r="FB99" s="221" t="s">
        <v>116</v>
      </c>
      <c r="FC99" s="219"/>
      <c r="FD99" s="407">
        <f>FD79+FD81+FD83+FD85+FD87+FD89+FD91+FD93+FD95+FD97</f>
        <v>0</v>
      </c>
      <c r="FE99" s="230"/>
      <c r="FF99" s="272">
        <f>MTDC!V168</f>
        <v>0</v>
      </c>
      <c r="FG99" s="238"/>
      <c r="FH99" s="238"/>
      <c r="FI99" s="229"/>
      <c r="FJ99" s="219"/>
      <c r="FK99" s="219"/>
      <c r="FL99" s="219"/>
      <c r="FM99" s="219"/>
      <c r="FN99" s="219"/>
      <c r="FO99" s="219"/>
      <c r="FP99" s="219"/>
      <c r="FQ99" s="219"/>
      <c r="FR99" s="219"/>
      <c r="FS99" s="221" t="s">
        <v>122</v>
      </c>
      <c r="FT99" s="219"/>
      <c r="FU99" s="407">
        <f>FU79+FU81+FU83+FU85+FU87+FU89+FU91+FU93+FU95+FU97</f>
        <v>0</v>
      </c>
      <c r="FV99" s="230"/>
      <c r="FW99" s="272">
        <f>MTDC!V121+MTDC!V131+MTDC!V160+MTDC!V174</f>
        <v>0</v>
      </c>
      <c r="GI99" s="219"/>
      <c r="GJ99" s="219"/>
      <c r="GK99" s="219"/>
      <c r="GL99" s="219"/>
    </row>
    <row r="100" spans="2:194">
      <c r="B100" s="238"/>
      <c r="C100" s="229"/>
      <c r="D100" s="219"/>
      <c r="E100" s="219"/>
      <c r="F100" s="219"/>
      <c r="G100" s="219"/>
      <c r="H100" s="219"/>
      <c r="I100" s="219"/>
      <c r="J100" s="219"/>
      <c r="K100" s="219"/>
      <c r="L100" s="219"/>
      <c r="M100" s="219"/>
      <c r="N100" s="219"/>
      <c r="O100" s="219"/>
      <c r="P100" s="219"/>
      <c r="Q100" s="230"/>
      <c r="R100" s="238"/>
      <c r="S100" s="238"/>
      <c r="T100" s="238"/>
      <c r="U100" s="229"/>
      <c r="V100" s="219"/>
      <c r="W100" s="219"/>
      <c r="X100" s="219"/>
      <c r="Y100" s="219"/>
      <c r="Z100" s="219"/>
      <c r="AA100" s="219"/>
      <c r="AB100" s="219"/>
      <c r="AC100" s="219"/>
      <c r="AD100" s="219"/>
      <c r="AE100" s="219"/>
      <c r="AF100" s="219"/>
      <c r="AG100" s="219"/>
      <c r="AH100" s="230"/>
      <c r="AI100" s="238"/>
      <c r="AJ100" s="219"/>
      <c r="AK100" s="219"/>
      <c r="AL100" s="240"/>
      <c r="AM100" s="229"/>
      <c r="AN100" s="219"/>
      <c r="AO100" s="219"/>
      <c r="AP100" s="219"/>
      <c r="AQ100" s="219"/>
      <c r="AR100" s="219"/>
      <c r="AS100" s="219"/>
      <c r="AT100" s="219"/>
      <c r="AU100" s="219"/>
      <c r="AV100" s="219"/>
      <c r="AW100" s="219"/>
      <c r="AX100" s="219"/>
      <c r="AY100" s="219"/>
      <c r="AZ100" s="219"/>
      <c r="BA100" s="230"/>
      <c r="BB100" s="243"/>
      <c r="BC100" s="243"/>
      <c r="BD100" s="243"/>
      <c r="BE100" s="229"/>
      <c r="BF100" s="219"/>
      <c r="BG100" s="219"/>
      <c r="BH100" s="219"/>
      <c r="BI100" s="219"/>
      <c r="BJ100" s="219"/>
      <c r="BK100" s="219"/>
      <c r="BL100" s="219"/>
      <c r="BM100" s="219"/>
      <c r="BN100" s="219"/>
      <c r="BO100" s="219"/>
      <c r="BP100" s="219"/>
      <c r="BQ100" s="219"/>
      <c r="BR100" s="230"/>
      <c r="BS100" s="243"/>
      <c r="BV100" s="238"/>
      <c r="BW100" s="229"/>
      <c r="BX100" s="219"/>
      <c r="BY100" s="219"/>
      <c r="BZ100" s="219"/>
      <c r="CA100" s="219"/>
      <c r="CB100" s="219"/>
      <c r="CC100" s="219"/>
      <c r="CD100" s="219"/>
      <c r="CE100" s="219"/>
      <c r="CF100" s="219"/>
      <c r="CG100" s="219"/>
      <c r="CH100" s="219"/>
      <c r="CI100" s="219"/>
      <c r="CJ100" s="219"/>
      <c r="CK100" s="230"/>
      <c r="CL100" s="238"/>
      <c r="CM100" s="238"/>
      <c r="CN100" s="238"/>
      <c r="CO100" s="229"/>
      <c r="CP100" s="219"/>
      <c r="CQ100" s="219"/>
      <c r="CR100" s="219"/>
      <c r="CS100" s="219"/>
      <c r="CT100" s="219"/>
      <c r="CU100" s="219"/>
      <c r="CV100" s="219"/>
      <c r="CW100" s="219"/>
      <c r="CX100" s="219"/>
      <c r="CY100" s="219"/>
      <c r="CZ100" s="219"/>
      <c r="DA100" s="219"/>
      <c r="DB100" s="230"/>
      <c r="DC100" s="238"/>
      <c r="DF100" s="243"/>
      <c r="DG100" s="229"/>
      <c r="DH100" s="219"/>
      <c r="DI100" s="219"/>
      <c r="DJ100" s="219"/>
      <c r="DK100" s="219"/>
      <c r="DL100" s="219"/>
      <c r="DM100" s="219"/>
      <c r="DN100" s="219"/>
      <c r="DO100" s="219"/>
      <c r="DP100" s="219"/>
      <c r="DQ100" s="219"/>
      <c r="DR100" s="219"/>
      <c r="DS100" s="219"/>
      <c r="DT100" s="219"/>
      <c r="DU100" s="230"/>
      <c r="DV100" s="243"/>
      <c r="DW100" s="243"/>
      <c r="DX100" s="243"/>
      <c r="DY100" s="229"/>
      <c r="DZ100" s="219"/>
      <c r="EA100" s="219"/>
      <c r="EB100" s="219"/>
      <c r="EC100" s="219"/>
      <c r="ED100" s="219"/>
      <c r="EE100" s="219"/>
      <c r="EF100" s="219"/>
      <c r="EG100" s="219"/>
      <c r="EH100" s="219"/>
      <c r="EI100" s="219"/>
      <c r="EJ100" s="219"/>
      <c r="EK100" s="219"/>
      <c r="EL100" s="230"/>
      <c r="EM100" s="243"/>
      <c r="EP100" s="238"/>
      <c r="EQ100" s="229"/>
      <c r="ER100" s="219"/>
      <c r="ES100" s="219"/>
      <c r="ET100" s="219"/>
      <c r="EU100" s="219"/>
      <c r="EV100" s="219"/>
      <c r="EW100" s="219"/>
      <c r="EX100" s="219"/>
      <c r="EY100" s="219"/>
      <c r="EZ100" s="219"/>
      <c r="FA100" s="219"/>
      <c r="FB100" s="219"/>
      <c r="FC100" s="219"/>
      <c r="FD100" s="219"/>
      <c r="FE100" s="230"/>
      <c r="FF100" s="238"/>
      <c r="FG100" s="238"/>
      <c r="FH100" s="238"/>
      <c r="FI100" s="229"/>
      <c r="FJ100" s="219"/>
      <c r="FK100" s="219"/>
      <c r="FL100" s="219"/>
      <c r="FM100" s="219"/>
      <c r="FN100" s="219"/>
      <c r="FO100" s="219"/>
      <c r="FP100" s="219"/>
      <c r="FQ100" s="219"/>
      <c r="FR100" s="219"/>
      <c r="FS100" s="219"/>
      <c r="FT100" s="219"/>
      <c r="FU100" s="219"/>
      <c r="FV100" s="230"/>
      <c r="FW100" s="238"/>
      <c r="GI100" s="219"/>
      <c r="GJ100" s="219"/>
      <c r="GK100" s="219"/>
      <c r="GL100" s="219"/>
    </row>
    <row r="101" spans="2:194" ht="11.25" customHeight="1">
      <c r="B101" s="238"/>
      <c r="C101" s="229"/>
      <c r="D101" s="219"/>
      <c r="E101" s="219"/>
      <c r="F101" s="219"/>
      <c r="G101" s="219"/>
      <c r="H101" s="219"/>
      <c r="I101" s="219"/>
      <c r="J101" s="219"/>
      <c r="K101" s="219"/>
      <c r="L101" s="219"/>
      <c r="M101" s="219"/>
      <c r="N101" s="219"/>
      <c r="O101" s="219"/>
      <c r="P101" s="219"/>
      <c r="Q101" s="230"/>
      <c r="R101" s="238"/>
      <c r="S101" s="238"/>
      <c r="T101" s="238"/>
      <c r="U101" s="229"/>
      <c r="V101" s="219"/>
      <c r="W101" s="219"/>
      <c r="X101" s="219"/>
      <c r="Y101" s="219"/>
      <c r="Z101" s="219"/>
      <c r="AA101" s="219"/>
      <c r="AB101" s="219"/>
      <c r="AC101" s="219"/>
      <c r="AD101" s="219"/>
      <c r="AE101" s="219"/>
      <c r="AF101" s="219"/>
      <c r="AG101" s="219"/>
      <c r="AH101" s="230"/>
      <c r="AI101" s="238"/>
      <c r="AJ101" s="219"/>
      <c r="AK101" s="219"/>
      <c r="AL101" s="240"/>
      <c r="AM101" s="229"/>
      <c r="AN101" s="219"/>
      <c r="AO101" s="219"/>
      <c r="AP101" s="219"/>
      <c r="AQ101" s="219"/>
      <c r="AR101" s="219"/>
      <c r="AS101" s="219"/>
      <c r="AT101" s="219"/>
      <c r="AU101" s="219"/>
      <c r="AV101" s="219"/>
      <c r="AW101" s="219"/>
      <c r="AX101" s="219"/>
      <c r="AY101" s="219"/>
      <c r="AZ101" s="219"/>
      <c r="BA101" s="230"/>
      <c r="BB101" s="243"/>
      <c r="BC101" s="243"/>
      <c r="BD101" s="243"/>
      <c r="BE101" s="229"/>
      <c r="BF101" s="219"/>
      <c r="BG101" s="219"/>
      <c r="BH101" s="219"/>
      <c r="BI101" s="219"/>
      <c r="BJ101" s="219"/>
      <c r="BK101" s="219"/>
      <c r="BL101" s="219"/>
      <c r="BM101" s="219"/>
      <c r="BN101" s="219"/>
      <c r="BO101" s="219"/>
      <c r="BP101" s="219"/>
      <c r="BQ101" s="219"/>
      <c r="BR101" s="230"/>
      <c r="BS101" s="243"/>
      <c r="BV101" s="238"/>
      <c r="BW101" s="229"/>
      <c r="BX101" s="219"/>
      <c r="BY101" s="219"/>
      <c r="BZ101" s="219"/>
      <c r="CA101" s="219"/>
      <c r="CB101" s="219"/>
      <c r="CC101" s="219"/>
      <c r="CD101" s="219"/>
      <c r="CE101" s="219"/>
      <c r="CF101" s="219"/>
      <c r="CG101" s="219"/>
      <c r="CH101" s="219"/>
      <c r="CI101" s="219"/>
      <c r="CJ101" s="219"/>
      <c r="CK101" s="230"/>
      <c r="CL101" s="238"/>
      <c r="CM101" s="238"/>
      <c r="CN101" s="238"/>
      <c r="CO101" s="229"/>
      <c r="CP101" s="219"/>
      <c r="CQ101" s="219"/>
      <c r="CR101" s="219"/>
      <c r="CS101" s="219"/>
      <c r="CT101" s="219"/>
      <c r="CU101" s="219"/>
      <c r="CV101" s="219"/>
      <c r="CW101" s="219"/>
      <c r="CX101" s="219"/>
      <c r="CY101" s="219"/>
      <c r="CZ101" s="219"/>
      <c r="DA101" s="219"/>
      <c r="DB101" s="230"/>
      <c r="DC101" s="238"/>
      <c r="DF101" s="243"/>
      <c r="DG101" s="229"/>
      <c r="DH101" s="219"/>
      <c r="DI101" s="219"/>
      <c r="DJ101" s="219"/>
      <c r="DK101" s="219"/>
      <c r="DL101" s="219"/>
      <c r="DM101" s="219"/>
      <c r="DN101" s="219"/>
      <c r="DO101" s="219"/>
      <c r="DP101" s="219"/>
      <c r="DQ101" s="219"/>
      <c r="DR101" s="219"/>
      <c r="DS101" s="219"/>
      <c r="DT101" s="219"/>
      <c r="DU101" s="230"/>
      <c r="DV101" s="243"/>
      <c r="DW101" s="243"/>
      <c r="DX101" s="243"/>
      <c r="DY101" s="229"/>
      <c r="DZ101" s="219"/>
      <c r="EA101" s="219"/>
      <c r="EB101" s="219"/>
      <c r="EC101" s="219"/>
      <c r="ED101" s="219"/>
      <c r="EE101" s="219"/>
      <c r="EF101" s="219"/>
      <c r="EG101" s="219"/>
      <c r="EH101" s="219"/>
      <c r="EI101" s="219"/>
      <c r="EJ101" s="219"/>
      <c r="EK101" s="219"/>
      <c r="EL101" s="230"/>
      <c r="EM101" s="243"/>
      <c r="EP101" s="238"/>
      <c r="EQ101" s="229"/>
      <c r="ER101" s="219"/>
      <c r="ES101" s="219"/>
      <c r="ET101" s="219"/>
      <c r="EU101" s="219"/>
      <c r="EV101" s="219"/>
      <c r="EW101" s="219"/>
      <c r="EX101" s="219"/>
      <c r="EY101" s="219"/>
      <c r="EZ101" s="219"/>
      <c r="FA101" s="219"/>
      <c r="FB101" s="219"/>
      <c r="FC101" s="219"/>
      <c r="FD101" s="219"/>
      <c r="FE101" s="230"/>
      <c r="FF101" s="238"/>
      <c r="FG101" s="238"/>
      <c r="FH101" s="238"/>
      <c r="FI101" s="229"/>
      <c r="FJ101" s="219"/>
      <c r="FK101" s="219"/>
      <c r="FL101" s="219"/>
      <c r="FM101" s="219"/>
      <c r="FN101" s="219"/>
      <c r="FO101" s="219"/>
      <c r="FP101" s="219"/>
      <c r="FQ101" s="219"/>
      <c r="FR101" s="219"/>
      <c r="FS101" s="219"/>
      <c r="FT101" s="219"/>
      <c r="FU101" s="219"/>
      <c r="FV101" s="230"/>
      <c r="FW101" s="238"/>
      <c r="GI101" s="219"/>
      <c r="GJ101" s="219"/>
      <c r="GK101" s="219"/>
      <c r="GL101" s="219"/>
    </row>
    <row r="102" spans="2:194" ht="12" customHeight="1">
      <c r="B102" s="238"/>
      <c r="C102" s="229"/>
      <c r="D102" s="219"/>
      <c r="E102" s="219"/>
      <c r="F102" s="224" t="s">
        <v>657</v>
      </c>
      <c r="G102" s="219"/>
      <c r="H102" s="219"/>
      <c r="I102" s="219"/>
      <c r="J102" s="219"/>
      <c r="K102" s="219"/>
      <c r="L102" s="219"/>
      <c r="M102" s="219"/>
      <c r="N102" s="219"/>
      <c r="O102" s="219"/>
      <c r="P102" s="225" t="s">
        <v>110</v>
      </c>
      <c r="Q102" s="230"/>
      <c r="R102" s="238"/>
      <c r="S102" s="238"/>
      <c r="T102" s="238"/>
      <c r="U102" s="229"/>
      <c r="V102" s="219"/>
      <c r="W102" s="224" t="s">
        <v>670</v>
      </c>
      <c r="X102" s="219"/>
      <c r="Y102" s="219"/>
      <c r="Z102" s="219"/>
      <c r="AA102" s="219"/>
      <c r="AB102" s="219"/>
      <c r="AC102" s="219"/>
      <c r="AD102" s="219"/>
      <c r="AE102" s="219"/>
      <c r="AF102" s="219"/>
      <c r="AG102" s="225" t="s">
        <v>110</v>
      </c>
      <c r="AH102" s="230"/>
      <c r="AI102" s="238"/>
      <c r="AJ102" s="219"/>
      <c r="AK102" s="219"/>
      <c r="AL102" s="240"/>
      <c r="AM102" s="229"/>
      <c r="AN102" s="219"/>
      <c r="AO102" s="219"/>
      <c r="AP102" s="224" t="s">
        <v>657</v>
      </c>
      <c r="AQ102" s="219"/>
      <c r="AR102" s="219"/>
      <c r="AS102" s="219"/>
      <c r="AT102" s="219"/>
      <c r="AU102" s="219"/>
      <c r="AV102" s="219"/>
      <c r="AW102" s="219"/>
      <c r="AX102" s="219"/>
      <c r="AY102" s="219"/>
      <c r="AZ102" s="225" t="s">
        <v>110</v>
      </c>
      <c r="BA102" s="230"/>
      <c r="BB102" s="243"/>
      <c r="BC102" s="243"/>
      <c r="BD102" s="243"/>
      <c r="BE102" s="229"/>
      <c r="BF102" s="219"/>
      <c r="BG102" s="224" t="s">
        <v>670</v>
      </c>
      <c r="BH102" s="219"/>
      <c r="BI102" s="219"/>
      <c r="BJ102" s="219"/>
      <c r="BK102" s="219"/>
      <c r="BL102" s="219"/>
      <c r="BM102" s="219"/>
      <c r="BN102" s="219"/>
      <c r="BO102" s="219"/>
      <c r="BP102" s="219"/>
      <c r="BQ102" s="225" t="s">
        <v>110</v>
      </c>
      <c r="BR102" s="230"/>
      <c r="BS102" s="243"/>
      <c r="BV102" s="238"/>
      <c r="BW102" s="229"/>
      <c r="BX102" s="219"/>
      <c r="BY102" s="219"/>
      <c r="BZ102" s="224" t="s">
        <v>657</v>
      </c>
      <c r="CA102" s="219"/>
      <c r="CB102" s="219"/>
      <c r="CC102" s="219"/>
      <c r="CD102" s="219"/>
      <c r="CE102" s="219"/>
      <c r="CF102" s="219"/>
      <c r="CG102" s="219"/>
      <c r="CH102" s="219"/>
      <c r="CI102" s="219"/>
      <c r="CJ102" s="225" t="s">
        <v>110</v>
      </c>
      <c r="CK102" s="230"/>
      <c r="CL102" s="238"/>
      <c r="CM102" s="238"/>
      <c r="CN102" s="238"/>
      <c r="CO102" s="229"/>
      <c r="CP102" s="219"/>
      <c r="CQ102" s="224" t="s">
        <v>670</v>
      </c>
      <c r="CR102" s="219"/>
      <c r="CS102" s="219"/>
      <c r="CT102" s="219"/>
      <c r="CU102" s="219"/>
      <c r="CV102" s="219"/>
      <c r="CW102" s="219"/>
      <c r="CX102" s="219"/>
      <c r="CY102" s="219"/>
      <c r="CZ102" s="219"/>
      <c r="DA102" s="225" t="s">
        <v>110</v>
      </c>
      <c r="DB102" s="230"/>
      <c r="DC102" s="238"/>
      <c r="DF102" s="243"/>
      <c r="DG102" s="229"/>
      <c r="DH102" s="219"/>
      <c r="DI102" s="219"/>
      <c r="DJ102" s="224" t="s">
        <v>657</v>
      </c>
      <c r="DK102" s="219"/>
      <c r="DL102" s="219"/>
      <c r="DM102" s="219"/>
      <c r="DN102" s="219"/>
      <c r="DO102" s="219"/>
      <c r="DP102" s="219"/>
      <c r="DQ102" s="219"/>
      <c r="DR102" s="219"/>
      <c r="DS102" s="219"/>
      <c r="DT102" s="225" t="s">
        <v>110</v>
      </c>
      <c r="DU102" s="230"/>
      <c r="DV102" s="243"/>
      <c r="DW102" s="243"/>
      <c r="DX102" s="243"/>
      <c r="DY102" s="229"/>
      <c r="DZ102" s="219"/>
      <c r="EA102" s="224" t="s">
        <v>670</v>
      </c>
      <c r="EB102" s="219"/>
      <c r="EC102" s="219"/>
      <c r="ED102" s="219"/>
      <c r="EE102" s="219"/>
      <c r="EF102" s="219"/>
      <c r="EG102" s="219"/>
      <c r="EH102" s="219"/>
      <c r="EI102" s="219"/>
      <c r="EJ102" s="219"/>
      <c r="EK102" s="225" t="s">
        <v>110</v>
      </c>
      <c r="EL102" s="230"/>
      <c r="EM102" s="243"/>
      <c r="EP102" s="238"/>
      <c r="EQ102" s="229"/>
      <c r="ER102" s="219"/>
      <c r="ES102" s="219"/>
      <c r="ET102" s="224" t="s">
        <v>657</v>
      </c>
      <c r="EU102" s="219"/>
      <c r="EV102" s="219"/>
      <c r="EW102" s="219"/>
      <c r="EX102" s="219"/>
      <c r="EY102" s="219"/>
      <c r="EZ102" s="219"/>
      <c r="FA102" s="219"/>
      <c r="FB102" s="219"/>
      <c r="FC102" s="219"/>
      <c r="FD102" s="225" t="s">
        <v>110</v>
      </c>
      <c r="FE102" s="230"/>
      <c r="FF102" s="238"/>
      <c r="FG102" s="238"/>
      <c r="FH102" s="238"/>
      <c r="FI102" s="229"/>
      <c r="FJ102" s="219"/>
      <c r="FK102" s="224" t="s">
        <v>670</v>
      </c>
      <c r="FL102" s="219"/>
      <c r="FM102" s="219"/>
      <c r="FN102" s="219"/>
      <c r="FO102" s="219"/>
      <c r="FP102" s="219"/>
      <c r="FQ102" s="219"/>
      <c r="FR102" s="219"/>
      <c r="FS102" s="219"/>
      <c r="FT102" s="219"/>
      <c r="FU102" s="225" t="s">
        <v>110</v>
      </c>
      <c r="FV102" s="230"/>
      <c r="FW102" s="238"/>
      <c r="GI102" s="219"/>
      <c r="GJ102" s="219"/>
      <c r="GK102" s="219"/>
      <c r="GL102" s="219"/>
    </row>
    <row r="103" spans="2:194" ht="5.25" customHeight="1">
      <c r="B103" s="238"/>
      <c r="C103" s="229"/>
      <c r="D103" s="219"/>
      <c r="E103" s="219"/>
      <c r="F103" s="219"/>
      <c r="G103" s="219"/>
      <c r="H103" s="219"/>
      <c r="I103" s="219"/>
      <c r="J103" s="219"/>
      <c r="K103" s="219"/>
      <c r="L103" s="219"/>
      <c r="M103" s="219"/>
      <c r="N103" s="219"/>
      <c r="O103" s="219"/>
      <c r="P103" s="219"/>
      <c r="Q103" s="230"/>
      <c r="R103" s="238"/>
      <c r="S103" s="238"/>
      <c r="T103" s="238"/>
      <c r="U103" s="229"/>
      <c r="V103" s="219"/>
      <c r="W103" s="219"/>
      <c r="X103" s="219"/>
      <c r="Y103" s="219"/>
      <c r="Z103" s="219"/>
      <c r="AA103" s="219"/>
      <c r="AB103" s="219"/>
      <c r="AC103" s="219"/>
      <c r="AD103" s="219"/>
      <c r="AE103" s="219"/>
      <c r="AF103" s="219"/>
      <c r="AG103" s="219"/>
      <c r="AH103" s="230"/>
      <c r="AI103" s="238"/>
      <c r="AJ103" s="219"/>
      <c r="AK103" s="219"/>
      <c r="AL103" s="240"/>
      <c r="AM103" s="229"/>
      <c r="AN103" s="219"/>
      <c r="AO103" s="219"/>
      <c r="AP103" s="219"/>
      <c r="AQ103" s="219"/>
      <c r="AR103" s="219"/>
      <c r="AS103" s="219"/>
      <c r="AT103" s="219"/>
      <c r="AU103" s="219"/>
      <c r="AV103" s="219"/>
      <c r="AW103" s="219"/>
      <c r="AX103" s="219"/>
      <c r="AY103" s="219"/>
      <c r="AZ103" s="219"/>
      <c r="BA103" s="230"/>
      <c r="BB103" s="243"/>
      <c r="BC103" s="243"/>
      <c r="BD103" s="243"/>
      <c r="BE103" s="229"/>
      <c r="BF103" s="219"/>
      <c r="BG103" s="219"/>
      <c r="BH103" s="219"/>
      <c r="BI103" s="219"/>
      <c r="BJ103" s="219"/>
      <c r="BK103" s="219"/>
      <c r="BL103" s="219"/>
      <c r="BM103" s="219"/>
      <c r="BN103" s="219"/>
      <c r="BO103" s="219"/>
      <c r="BP103" s="219"/>
      <c r="BQ103" s="219"/>
      <c r="BR103" s="230"/>
      <c r="BS103" s="243"/>
      <c r="BV103" s="238"/>
      <c r="BW103" s="229"/>
      <c r="BX103" s="219"/>
      <c r="BY103" s="219"/>
      <c r="BZ103" s="219"/>
      <c r="CA103" s="219"/>
      <c r="CB103" s="219"/>
      <c r="CC103" s="219"/>
      <c r="CD103" s="219"/>
      <c r="CE103" s="219"/>
      <c r="CF103" s="219"/>
      <c r="CG103" s="219"/>
      <c r="CH103" s="219"/>
      <c r="CI103" s="219"/>
      <c r="CJ103" s="219"/>
      <c r="CK103" s="230"/>
      <c r="CL103" s="238"/>
      <c r="CM103" s="238"/>
      <c r="CN103" s="238"/>
      <c r="CO103" s="229"/>
      <c r="CP103" s="219"/>
      <c r="CQ103" s="219"/>
      <c r="CR103" s="219"/>
      <c r="CS103" s="219"/>
      <c r="CT103" s="219"/>
      <c r="CU103" s="219"/>
      <c r="CV103" s="219"/>
      <c r="CW103" s="219"/>
      <c r="CX103" s="219"/>
      <c r="CY103" s="219"/>
      <c r="CZ103" s="219"/>
      <c r="DA103" s="219"/>
      <c r="DB103" s="230"/>
      <c r="DC103" s="238"/>
      <c r="DF103" s="243"/>
      <c r="DG103" s="229"/>
      <c r="DH103" s="219"/>
      <c r="DI103" s="219"/>
      <c r="DJ103" s="219"/>
      <c r="DK103" s="219"/>
      <c r="DL103" s="219"/>
      <c r="DM103" s="219"/>
      <c r="DN103" s="219"/>
      <c r="DO103" s="219"/>
      <c r="DP103" s="219"/>
      <c r="DQ103" s="219"/>
      <c r="DR103" s="219"/>
      <c r="DS103" s="219"/>
      <c r="DT103" s="219"/>
      <c r="DU103" s="230"/>
      <c r="DV103" s="243"/>
      <c r="DW103" s="243"/>
      <c r="DX103" s="243"/>
      <c r="DY103" s="229"/>
      <c r="DZ103" s="219"/>
      <c r="EA103" s="219"/>
      <c r="EB103" s="219"/>
      <c r="EC103" s="219"/>
      <c r="ED103" s="219"/>
      <c r="EE103" s="219"/>
      <c r="EF103" s="219"/>
      <c r="EG103" s="219"/>
      <c r="EH103" s="219"/>
      <c r="EI103" s="219"/>
      <c r="EJ103" s="219"/>
      <c r="EK103" s="219"/>
      <c r="EL103" s="230"/>
      <c r="EM103" s="243"/>
      <c r="EP103" s="238"/>
      <c r="EQ103" s="229"/>
      <c r="ER103" s="219"/>
      <c r="ES103" s="219"/>
      <c r="ET103" s="219"/>
      <c r="EU103" s="219"/>
      <c r="EV103" s="219"/>
      <c r="EW103" s="219"/>
      <c r="EX103" s="219"/>
      <c r="EY103" s="219"/>
      <c r="EZ103" s="219"/>
      <c r="FA103" s="219"/>
      <c r="FB103" s="219"/>
      <c r="FC103" s="219"/>
      <c r="FD103" s="219"/>
      <c r="FE103" s="230"/>
      <c r="FF103" s="238"/>
      <c r="FG103" s="238"/>
      <c r="FH103" s="238"/>
      <c r="FI103" s="229"/>
      <c r="FJ103" s="219"/>
      <c r="FK103" s="219"/>
      <c r="FL103" s="219"/>
      <c r="FM103" s="219"/>
      <c r="FN103" s="219"/>
      <c r="FO103" s="219"/>
      <c r="FP103" s="219"/>
      <c r="FQ103" s="219"/>
      <c r="FR103" s="219"/>
      <c r="FS103" s="219"/>
      <c r="FT103" s="219"/>
      <c r="FU103" s="219"/>
      <c r="FV103" s="230"/>
      <c r="FW103" s="238"/>
      <c r="GI103" s="219"/>
      <c r="GJ103" s="219"/>
      <c r="GK103" s="219"/>
      <c r="GL103" s="219"/>
    </row>
    <row r="104" spans="2:194" ht="12" customHeight="1">
      <c r="B104" s="238"/>
      <c r="C104" s="229"/>
      <c r="D104" s="219">
        <v>1</v>
      </c>
      <c r="E104" s="219"/>
      <c r="F104" s="220" t="s">
        <v>658</v>
      </c>
      <c r="G104" s="220"/>
      <c r="H104" s="220"/>
      <c r="I104" s="220"/>
      <c r="J104" s="220"/>
      <c r="K104" s="220"/>
      <c r="L104" s="220"/>
      <c r="M104" s="220"/>
      <c r="N104" s="220"/>
      <c r="O104" s="219"/>
      <c r="P104" s="309">
        <f>MTDC!N92</f>
        <v>0</v>
      </c>
      <c r="Q104" s="230"/>
      <c r="R104" s="238"/>
      <c r="S104" s="238"/>
      <c r="T104" s="238"/>
      <c r="U104" s="229"/>
      <c r="V104" s="219"/>
      <c r="W104" s="219"/>
      <c r="X104" s="219"/>
      <c r="Y104" s="219"/>
      <c r="Z104" s="219"/>
      <c r="AA104" s="219"/>
      <c r="AB104" s="219"/>
      <c r="AC104" s="219"/>
      <c r="AD104" s="219"/>
      <c r="AE104" s="221" t="s">
        <v>671</v>
      </c>
      <c r="AF104" s="219"/>
      <c r="AG104" s="411">
        <f>AG57+P99+P108+P124+AG99</f>
        <v>0</v>
      </c>
      <c r="AH104" s="230"/>
      <c r="AI104" s="273">
        <f>MTDC!N177</f>
        <v>0</v>
      </c>
      <c r="AJ104" s="219"/>
      <c r="AK104" s="219"/>
      <c r="AL104" s="240"/>
      <c r="AM104" s="229"/>
      <c r="AN104" s="219">
        <v>1</v>
      </c>
      <c r="AO104" s="219"/>
      <c r="AP104" s="220" t="s">
        <v>658</v>
      </c>
      <c r="AQ104" s="220"/>
      <c r="AR104" s="220"/>
      <c r="AS104" s="220"/>
      <c r="AT104" s="220"/>
      <c r="AU104" s="220"/>
      <c r="AV104" s="220"/>
      <c r="AW104" s="220"/>
      <c r="AX104" s="220"/>
      <c r="AY104" s="219"/>
      <c r="AZ104" s="309">
        <f>MTDC!P92</f>
        <v>0</v>
      </c>
      <c r="BA104" s="230"/>
      <c r="BB104" s="243"/>
      <c r="BC104" s="243"/>
      <c r="BD104" s="243"/>
      <c r="BE104" s="229"/>
      <c r="BF104" s="219"/>
      <c r="BG104" s="219"/>
      <c r="BH104" s="219"/>
      <c r="BI104" s="219"/>
      <c r="BJ104" s="219"/>
      <c r="BK104" s="219"/>
      <c r="BL104" s="219"/>
      <c r="BM104" s="219"/>
      <c r="BN104" s="219"/>
      <c r="BO104" s="221" t="s">
        <v>671</v>
      </c>
      <c r="BP104" s="219"/>
      <c r="BQ104" s="407">
        <f>BQ57+AZ99+AZ108+AZ124+BQ99</f>
        <v>0</v>
      </c>
      <c r="BR104" s="230"/>
      <c r="BS104" s="272">
        <f>MTDC!P177</f>
        <v>0</v>
      </c>
      <c r="BV104" s="238"/>
      <c r="BW104" s="229"/>
      <c r="BX104" s="219">
        <v>1</v>
      </c>
      <c r="BY104" s="219"/>
      <c r="BZ104" s="220" t="s">
        <v>658</v>
      </c>
      <c r="CA104" s="220"/>
      <c r="CB104" s="220"/>
      <c r="CC104" s="220"/>
      <c r="CD104" s="220"/>
      <c r="CE104" s="220"/>
      <c r="CF104" s="220"/>
      <c r="CG104" s="220"/>
      <c r="CH104" s="220"/>
      <c r="CI104" s="219"/>
      <c r="CJ104" s="309">
        <f>MTDC!R92</f>
        <v>0</v>
      </c>
      <c r="CK104" s="230"/>
      <c r="CL104" s="238"/>
      <c r="CM104" s="238"/>
      <c r="CN104" s="238"/>
      <c r="CO104" s="229"/>
      <c r="CP104" s="219"/>
      <c r="CQ104" s="219"/>
      <c r="CR104" s="219"/>
      <c r="CS104" s="219"/>
      <c r="CT104" s="219"/>
      <c r="CU104" s="219"/>
      <c r="CV104" s="219"/>
      <c r="CW104" s="219"/>
      <c r="CX104" s="219"/>
      <c r="CY104" s="221" t="s">
        <v>671</v>
      </c>
      <c r="CZ104" s="219"/>
      <c r="DA104" s="407">
        <f>DA57+CJ99+CJ108+CJ124+DA99</f>
        <v>0</v>
      </c>
      <c r="DB104" s="230"/>
      <c r="DC104" s="272">
        <f>MTDC!R177</f>
        <v>0</v>
      </c>
      <c r="DF104" s="243"/>
      <c r="DG104" s="229"/>
      <c r="DH104" s="219">
        <v>1</v>
      </c>
      <c r="DI104" s="219"/>
      <c r="DJ104" s="220" t="s">
        <v>658</v>
      </c>
      <c r="DK104" s="220"/>
      <c r="DL104" s="220"/>
      <c r="DM104" s="220"/>
      <c r="DN104" s="220"/>
      <c r="DO104" s="220"/>
      <c r="DP104" s="220"/>
      <c r="DQ104" s="220"/>
      <c r="DR104" s="220"/>
      <c r="DS104" s="219"/>
      <c r="DT104" s="309">
        <f>MTDC!T92</f>
        <v>0</v>
      </c>
      <c r="DU104" s="230"/>
      <c r="DV104" s="243"/>
      <c r="DW104" s="243"/>
      <c r="DX104" s="243"/>
      <c r="DY104" s="229"/>
      <c r="DZ104" s="219"/>
      <c r="EA104" s="219"/>
      <c r="EB104" s="219"/>
      <c r="EC104" s="219"/>
      <c r="ED104" s="219"/>
      <c r="EE104" s="219"/>
      <c r="EF104" s="219"/>
      <c r="EG104" s="219"/>
      <c r="EH104" s="219"/>
      <c r="EI104" s="221" t="s">
        <v>671</v>
      </c>
      <c r="EJ104" s="219"/>
      <c r="EK104" s="407">
        <f>EK57+DT99+DT108+DT124+EK99</f>
        <v>0</v>
      </c>
      <c r="EL104" s="230"/>
      <c r="EM104" s="272">
        <f>MTDC!T177</f>
        <v>0</v>
      </c>
      <c r="EP104" s="238"/>
      <c r="EQ104" s="229"/>
      <c r="ER104" s="219">
        <v>1</v>
      </c>
      <c r="ES104" s="219"/>
      <c r="ET104" s="220" t="s">
        <v>658</v>
      </c>
      <c r="EU104" s="220"/>
      <c r="EV104" s="220"/>
      <c r="EW104" s="220"/>
      <c r="EX104" s="220"/>
      <c r="EY104" s="220"/>
      <c r="EZ104" s="220"/>
      <c r="FA104" s="220"/>
      <c r="FB104" s="220"/>
      <c r="FC104" s="219"/>
      <c r="FD104" s="309">
        <f>MTDC!V92</f>
        <v>0</v>
      </c>
      <c r="FE104" s="230"/>
      <c r="FF104" s="238"/>
      <c r="FG104" s="238"/>
      <c r="FH104" s="238"/>
      <c r="FI104" s="229"/>
      <c r="FJ104" s="219"/>
      <c r="FK104" s="219"/>
      <c r="FL104" s="219"/>
      <c r="FM104" s="219"/>
      <c r="FN104" s="219"/>
      <c r="FO104" s="219"/>
      <c r="FP104" s="219"/>
      <c r="FQ104" s="219"/>
      <c r="FR104" s="219"/>
      <c r="FS104" s="221" t="s">
        <v>671</v>
      </c>
      <c r="FT104" s="219"/>
      <c r="FU104" s="407">
        <f>FU57+FD99+FD108+FD124+FU99</f>
        <v>0</v>
      </c>
      <c r="FV104" s="230"/>
      <c r="FW104" s="272">
        <f>MTDC!V177</f>
        <v>0</v>
      </c>
      <c r="GI104" s="219"/>
      <c r="GJ104" s="219"/>
      <c r="GK104" s="219"/>
      <c r="GL104" s="219"/>
    </row>
    <row r="105" spans="2:194" ht="5.25" customHeight="1">
      <c r="B105" s="238"/>
      <c r="C105" s="229"/>
      <c r="D105" s="219"/>
      <c r="E105" s="219"/>
      <c r="F105" s="219"/>
      <c r="G105" s="219"/>
      <c r="H105" s="219"/>
      <c r="I105" s="219"/>
      <c r="J105" s="219"/>
      <c r="K105" s="219"/>
      <c r="L105" s="219"/>
      <c r="M105" s="219"/>
      <c r="N105" s="219"/>
      <c r="O105" s="219"/>
      <c r="P105" s="219"/>
      <c r="Q105" s="230"/>
      <c r="R105" s="238"/>
      <c r="S105" s="238"/>
      <c r="T105" s="238"/>
      <c r="U105" s="229"/>
      <c r="V105" s="219"/>
      <c r="W105" s="219"/>
      <c r="X105" s="219"/>
      <c r="Y105" s="219"/>
      <c r="Z105" s="219"/>
      <c r="AA105" s="219"/>
      <c r="AB105" s="219"/>
      <c r="AC105" s="219"/>
      <c r="AD105" s="219"/>
      <c r="AE105" s="219"/>
      <c r="AF105" s="219"/>
      <c r="AG105" s="219"/>
      <c r="AH105" s="230"/>
      <c r="AI105" s="238"/>
      <c r="AJ105" s="219"/>
      <c r="AK105" s="219"/>
      <c r="AL105" s="240"/>
      <c r="AM105" s="229"/>
      <c r="AN105" s="219"/>
      <c r="AO105" s="219"/>
      <c r="AP105" s="219"/>
      <c r="AQ105" s="219"/>
      <c r="AR105" s="219"/>
      <c r="AS105" s="219"/>
      <c r="AT105" s="219"/>
      <c r="AU105" s="219"/>
      <c r="AV105" s="219"/>
      <c r="AW105" s="219"/>
      <c r="AX105" s="219"/>
      <c r="AY105" s="219"/>
      <c r="AZ105" s="219"/>
      <c r="BA105" s="230"/>
      <c r="BB105" s="243"/>
      <c r="BC105" s="243"/>
      <c r="BD105" s="243"/>
      <c r="BE105" s="229"/>
      <c r="BF105" s="219"/>
      <c r="BG105" s="219"/>
      <c r="BH105" s="219"/>
      <c r="BI105" s="219"/>
      <c r="BJ105" s="219"/>
      <c r="BK105" s="219"/>
      <c r="BL105" s="219"/>
      <c r="BM105" s="219"/>
      <c r="BN105" s="219"/>
      <c r="BO105" s="219"/>
      <c r="BP105" s="219"/>
      <c r="BQ105" s="219"/>
      <c r="BR105" s="230"/>
      <c r="BS105" s="243"/>
      <c r="BV105" s="238"/>
      <c r="BW105" s="229"/>
      <c r="BX105" s="219"/>
      <c r="BY105" s="219"/>
      <c r="BZ105" s="219"/>
      <c r="CA105" s="219"/>
      <c r="CB105" s="219"/>
      <c r="CC105" s="219"/>
      <c r="CD105" s="219"/>
      <c r="CE105" s="219"/>
      <c r="CF105" s="219"/>
      <c r="CG105" s="219"/>
      <c r="CH105" s="219"/>
      <c r="CI105" s="219"/>
      <c r="CJ105" s="219"/>
      <c r="CK105" s="230"/>
      <c r="CL105" s="238"/>
      <c r="CM105" s="238"/>
      <c r="CN105" s="238"/>
      <c r="CO105" s="229"/>
      <c r="CP105" s="219"/>
      <c r="CQ105" s="219"/>
      <c r="CR105" s="219"/>
      <c r="CS105" s="219"/>
      <c r="CT105" s="219"/>
      <c r="CU105" s="219"/>
      <c r="CV105" s="219"/>
      <c r="CW105" s="219"/>
      <c r="CX105" s="219"/>
      <c r="CY105" s="219"/>
      <c r="CZ105" s="219"/>
      <c r="DA105" s="219"/>
      <c r="DB105" s="230"/>
      <c r="DC105" s="238"/>
      <c r="DF105" s="243"/>
      <c r="DG105" s="229"/>
      <c r="DH105" s="219"/>
      <c r="DI105" s="219"/>
      <c r="DJ105" s="219"/>
      <c r="DK105" s="219"/>
      <c r="DL105" s="219"/>
      <c r="DM105" s="219"/>
      <c r="DN105" s="219"/>
      <c r="DO105" s="219"/>
      <c r="DP105" s="219"/>
      <c r="DQ105" s="219"/>
      <c r="DR105" s="219"/>
      <c r="DS105" s="219"/>
      <c r="DT105" s="219"/>
      <c r="DU105" s="230"/>
      <c r="DV105" s="243"/>
      <c r="DW105" s="243"/>
      <c r="DX105" s="243"/>
      <c r="DY105" s="229"/>
      <c r="DZ105" s="219"/>
      <c r="EA105" s="219"/>
      <c r="EB105" s="219"/>
      <c r="EC105" s="219"/>
      <c r="ED105" s="219"/>
      <c r="EE105" s="219"/>
      <c r="EF105" s="219"/>
      <c r="EG105" s="219"/>
      <c r="EH105" s="219"/>
      <c r="EI105" s="219"/>
      <c r="EJ105" s="219"/>
      <c r="EK105" s="219"/>
      <c r="EL105" s="230"/>
      <c r="EM105" s="243"/>
      <c r="EP105" s="238"/>
      <c r="EQ105" s="229"/>
      <c r="ER105" s="219"/>
      <c r="ES105" s="219"/>
      <c r="ET105" s="219"/>
      <c r="EU105" s="219"/>
      <c r="EV105" s="219"/>
      <c r="EW105" s="219"/>
      <c r="EX105" s="219"/>
      <c r="EY105" s="219"/>
      <c r="EZ105" s="219"/>
      <c r="FA105" s="219"/>
      <c r="FB105" s="219"/>
      <c r="FC105" s="219"/>
      <c r="FD105" s="219"/>
      <c r="FE105" s="230"/>
      <c r="FF105" s="238"/>
      <c r="FG105" s="238"/>
      <c r="FH105" s="238"/>
      <c r="FI105" s="229"/>
      <c r="FJ105" s="219"/>
      <c r="FK105" s="219"/>
      <c r="FL105" s="219"/>
      <c r="FM105" s="219"/>
      <c r="FN105" s="219"/>
      <c r="FO105" s="219"/>
      <c r="FP105" s="219"/>
      <c r="FQ105" s="219"/>
      <c r="FR105" s="219"/>
      <c r="FS105" s="219"/>
      <c r="FT105" s="219"/>
      <c r="FU105" s="219"/>
      <c r="FV105" s="230"/>
      <c r="FW105" s="238"/>
      <c r="GI105" s="219"/>
      <c r="GJ105" s="219"/>
      <c r="GK105" s="219"/>
      <c r="GL105" s="219"/>
    </row>
    <row r="106" spans="2:194" ht="12" customHeight="1">
      <c r="B106" s="238"/>
      <c r="C106" s="229"/>
      <c r="D106" s="219">
        <v>2</v>
      </c>
      <c r="E106" s="219"/>
      <c r="F106" s="220" t="s">
        <v>659</v>
      </c>
      <c r="G106" s="220"/>
      <c r="H106" s="220"/>
      <c r="I106" s="220"/>
      <c r="J106" s="220"/>
      <c r="K106" s="220"/>
      <c r="L106" s="220"/>
      <c r="M106" s="220"/>
      <c r="N106" s="220"/>
      <c r="O106" s="219"/>
      <c r="P106" s="309">
        <f>MTDC!N101</f>
        <v>0</v>
      </c>
      <c r="Q106" s="230"/>
      <c r="R106" s="238"/>
      <c r="S106" s="238"/>
      <c r="T106" s="238"/>
      <c r="U106" s="229"/>
      <c r="V106" s="219"/>
      <c r="W106" s="219"/>
      <c r="X106" s="219"/>
      <c r="Y106" s="219"/>
      <c r="Z106" s="219"/>
      <c r="AA106" s="219"/>
      <c r="AB106" s="219"/>
      <c r="AC106" s="237"/>
      <c r="AD106" s="219"/>
      <c r="AE106" s="237"/>
      <c r="AF106" s="219"/>
      <c r="AG106" s="219"/>
      <c r="AH106" s="230"/>
      <c r="AI106" s="238"/>
      <c r="AJ106" s="219"/>
      <c r="AK106" s="219"/>
      <c r="AL106" s="240"/>
      <c r="AM106" s="229"/>
      <c r="AN106" s="219">
        <v>2</v>
      </c>
      <c r="AO106" s="219"/>
      <c r="AP106" s="220" t="s">
        <v>659</v>
      </c>
      <c r="AQ106" s="220"/>
      <c r="AR106" s="220"/>
      <c r="AS106" s="220"/>
      <c r="AT106" s="220"/>
      <c r="AU106" s="220"/>
      <c r="AV106" s="220"/>
      <c r="AW106" s="220"/>
      <c r="AX106" s="220"/>
      <c r="AY106" s="219"/>
      <c r="AZ106" s="309">
        <f>MTDC!P101</f>
        <v>0</v>
      </c>
      <c r="BA106" s="230"/>
      <c r="BB106" s="243"/>
      <c r="BC106" s="243"/>
      <c r="BD106" s="243"/>
      <c r="BE106" s="229"/>
      <c r="BF106" s="219"/>
      <c r="BG106" s="219"/>
      <c r="BH106" s="219"/>
      <c r="BI106" s="219"/>
      <c r="BJ106" s="219"/>
      <c r="BK106" s="219"/>
      <c r="BL106" s="219"/>
      <c r="BM106" s="237"/>
      <c r="BN106" s="219"/>
      <c r="BO106" s="237"/>
      <c r="BP106" s="219"/>
      <c r="BQ106" s="219"/>
      <c r="BR106" s="230"/>
      <c r="BS106" s="243"/>
      <c r="BV106" s="238"/>
      <c r="BW106" s="229"/>
      <c r="BX106" s="219">
        <v>2</v>
      </c>
      <c r="BY106" s="219"/>
      <c r="BZ106" s="220" t="s">
        <v>659</v>
      </c>
      <c r="CA106" s="220"/>
      <c r="CB106" s="220"/>
      <c r="CC106" s="220"/>
      <c r="CD106" s="220"/>
      <c r="CE106" s="220"/>
      <c r="CF106" s="220"/>
      <c r="CG106" s="220"/>
      <c r="CH106" s="220"/>
      <c r="CI106" s="219"/>
      <c r="CJ106" s="309">
        <f>MTDC!R101</f>
        <v>0</v>
      </c>
      <c r="CK106" s="230"/>
      <c r="CL106" s="238"/>
      <c r="CM106" s="238"/>
      <c r="CN106" s="238"/>
      <c r="CO106" s="229"/>
      <c r="CP106" s="219"/>
      <c r="CQ106" s="219"/>
      <c r="CR106" s="219"/>
      <c r="CS106" s="219"/>
      <c r="CT106" s="219"/>
      <c r="CU106" s="219"/>
      <c r="CV106" s="219"/>
      <c r="CW106" s="237"/>
      <c r="CX106" s="219"/>
      <c r="CY106" s="237"/>
      <c r="CZ106" s="219"/>
      <c r="DA106" s="219"/>
      <c r="DB106" s="230"/>
      <c r="DC106" s="238"/>
      <c r="DF106" s="243"/>
      <c r="DG106" s="229"/>
      <c r="DH106" s="219">
        <v>2</v>
      </c>
      <c r="DI106" s="219"/>
      <c r="DJ106" s="220" t="s">
        <v>659</v>
      </c>
      <c r="DK106" s="220"/>
      <c r="DL106" s="220"/>
      <c r="DM106" s="220"/>
      <c r="DN106" s="220"/>
      <c r="DO106" s="220"/>
      <c r="DP106" s="220"/>
      <c r="DQ106" s="220"/>
      <c r="DR106" s="220"/>
      <c r="DS106" s="219"/>
      <c r="DT106" s="309">
        <f>MTDC!T101</f>
        <v>0</v>
      </c>
      <c r="DU106" s="230"/>
      <c r="DV106" s="243"/>
      <c r="DW106" s="243"/>
      <c r="DX106" s="243"/>
      <c r="DY106" s="229"/>
      <c r="DZ106" s="219"/>
      <c r="EA106" s="219"/>
      <c r="EB106" s="219"/>
      <c r="EC106" s="219"/>
      <c r="ED106" s="219"/>
      <c r="EE106" s="219"/>
      <c r="EF106" s="219"/>
      <c r="EG106" s="237"/>
      <c r="EH106" s="219"/>
      <c r="EI106" s="237"/>
      <c r="EJ106" s="219"/>
      <c r="EK106" s="219"/>
      <c r="EL106" s="230"/>
      <c r="EM106" s="243"/>
      <c r="EP106" s="238"/>
      <c r="EQ106" s="229"/>
      <c r="ER106" s="219">
        <v>2</v>
      </c>
      <c r="ES106" s="219"/>
      <c r="ET106" s="220" t="s">
        <v>659</v>
      </c>
      <c r="EU106" s="220"/>
      <c r="EV106" s="220"/>
      <c r="EW106" s="220"/>
      <c r="EX106" s="220"/>
      <c r="EY106" s="220"/>
      <c r="EZ106" s="220"/>
      <c r="FA106" s="220"/>
      <c r="FB106" s="220"/>
      <c r="FC106" s="219"/>
      <c r="FD106" s="309">
        <f>MTDC!V101</f>
        <v>0</v>
      </c>
      <c r="FE106" s="230"/>
      <c r="FF106" s="238"/>
      <c r="FG106" s="238"/>
      <c r="FH106" s="238"/>
      <c r="FI106" s="229"/>
      <c r="FJ106" s="219"/>
      <c r="FK106" s="219"/>
      <c r="FL106" s="219"/>
      <c r="FM106" s="219"/>
      <c r="FN106" s="219"/>
      <c r="FO106" s="219"/>
      <c r="FP106" s="219"/>
      <c r="FQ106" s="237"/>
      <c r="FR106" s="219"/>
      <c r="FS106" s="237"/>
      <c r="FT106" s="219"/>
      <c r="FU106" s="219"/>
      <c r="FV106" s="230"/>
      <c r="FW106" s="238"/>
      <c r="GI106" s="219"/>
      <c r="GJ106" s="219"/>
      <c r="GK106" s="219"/>
      <c r="GL106" s="219"/>
    </row>
    <row r="107" spans="2:194" ht="5.25" customHeight="1">
      <c r="B107" s="238"/>
      <c r="C107" s="229"/>
      <c r="D107" s="219"/>
      <c r="E107" s="219"/>
      <c r="F107" s="219"/>
      <c r="G107" s="219"/>
      <c r="H107" s="219"/>
      <c r="I107" s="219"/>
      <c r="J107" s="219"/>
      <c r="K107" s="219"/>
      <c r="L107" s="219"/>
      <c r="M107" s="219"/>
      <c r="N107" s="219"/>
      <c r="O107" s="219"/>
      <c r="P107" s="219"/>
      <c r="Q107" s="230"/>
      <c r="R107" s="238"/>
      <c r="S107" s="238"/>
      <c r="T107" s="238"/>
      <c r="U107" s="229"/>
      <c r="V107" s="219"/>
      <c r="W107" s="219"/>
      <c r="X107" s="219"/>
      <c r="Y107" s="219"/>
      <c r="Z107" s="219"/>
      <c r="AA107" s="219"/>
      <c r="AB107" s="219"/>
      <c r="AC107" s="219"/>
      <c r="AD107" s="219"/>
      <c r="AE107" s="223"/>
      <c r="AF107" s="219"/>
      <c r="AG107" s="237"/>
      <c r="AH107" s="230"/>
      <c r="AI107" s="238"/>
      <c r="AJ107" s="219"/>
      <c r="AK107" s="219"/>
      <c r="AL107" s="240"/>
      <c r="AM107" s="229"/>
      <c r="AN107" s="219"/>
      <c r="AO107" s="219"/>
      <c r="AP107" s="219"/>
      <c r="AQ107" s="219"/>
      <c r="AR107" s="219"/>
      <c r="AS107" s="219"/>
      <c r="AT107" s="219"/>
      <c r="AU107" s="219"/>
      <c r="AV107" s="219"/>
      <c r="AW107" s="219"/>
      <c r="AX107" s="219"/>
      <c r="AY107" s="219"/>
      <c r="AZ107" s="219"/>
      <c r="BA107" s="230"/>
      <c r="BB107" s="243"/>
      <c r="BC107" s="243"/>
      <c r="BD107" s="243"/>
      <c r="BE107" s="229"/>
      <c r="BF107" s="219"/>
      <c r="BG107" s="219"/>
      <c r="BH107" s="219"/>
      <c r="BI107" s="219"/>
      <c r="BJ107" s="219"/>
      <c r="BK107" s="219"/>
      <c r="BL107" s="219"/>
      <c r="BM107" s="219"/>
      <c r="BN107" s="219"/>
      <c r="BO107" s="223"/>
      <c r="BP107" s="219"/>
      <c r="BQ107" s="237"/>
      <c r="BR107" s="230"/>
      <c r="BS107" s="243"/>
      <c r="BV107" s="238"/>
      <c r="BW107" s="229"/>
      <c r="BX107" s="219"/>
      <c r="BY107" s="219"/>
      <c r="BZ107" s="219"/>
      <c r="CA107" s="219"/>
      <c r="CB107" s="219"/>
      <c r="CC107" s="219"/>
      <c r="CD107" s="219"/>
      <c r="CE107" s="219"/>
      <c r="CF107" s="219"/>
      <c r="CG107" s="219"/>
      <c r="CH107" s="219"/>
      <c r="CI107" s="219"/>
      <c r="CJ107" s="219"/>
      <c r="CK107" s="230"/>
      <c r="CL107" s="238"/>
      <c r="CM107" s="238"/>
      <c r="CN107" s="238"/>
      <c r="CO107" s="229"/>
      <c r="CP107" s="219"/>
      <c r="CQ107" s="219"/>
      <c r="CR107" s="219"/>
      <c r="CS107" s="219"/>
      <c r="CT107" s="219"/>
      <c r="CU107" s="219"/>
      <c r="CV107" s="219"/>
      <c r="CW107" s="219"/>
      <c r="CX107" s="219"/>
      <c r="CY107" s="223"/>
      <c r="CZ107" s="219"/>
      <c r="DA107" s="237"/>
      <c r="DB107" s="230"/>
      <c r="DC107" s="238"/>
      <c r="DF107" s="243"/>
      <c r="DG107" s="229"/>
      <c r="DH107" s="219"/>
      <c r="DI107" s="219"/>
      <c r="DJ107" s="219"/>
      <c r="DK107" s="219"/>
      <c r="DL107" s="219"/>
      <c r="DM107" s="219"/>
      <c r="DN107" s="219"/>
      <c r="DO107" s="219"/>
      <c r="DP107" s="219"/>
      <c r="DQ107" s="219"/>
      <c r="DR107" s="219"/>
      <c r="DS107" s="219"/>
      <c r="DT107" s="219"/>
      <c r="DU107" s="230"/>
      <c r="DV107" s="243"/>
      <c r="DW107" s="243"/>
      <c r="DX107" s="243"/>
      <c r="DY107" s="229"/>
      <c r="DZ107" s="219"/>
      <c r="EA107" s="219"/>
      <c r="EB107" s="219"/>
      <c r="EC107" s="219"/>
      <c r="ED107" s="219"/>
      <c r="EE107" s="219"/>
      <c r="EF107" s="219"/>
      <c r="EG107" s="219"/>
      <c r="EH107" s="219"/>
      <c r="EI107" s="223"/>
      <c r="EJ107" s="219"/>
      <c r="EK107" s="237"/>
      <c r="EL107" s="230"/>
      <c r="EM107" s="243"/>
      <c r="EP107" s="238"/>
      <c r="EQ107" s="229"/>
      <c r="ER107" s="219"/>
      <c r="ES107" s="219"/>
      <c r="ET107" s="219"/>
      <c r="EU107" s="219"/>
      <c r="EV107" s="219"/>
      <c r="EW107" s="219"/>
      <c r="EX107" s="219"/>
      <c r="EY107" s="219"/>
      <c r="EZ107" s="219"/>
      <c r="FA107" s="219"/>
      <c r="FB107" s="219"/>
      <c r="FC107" s="219"/>
      <c r="FD107" s="219"/>
      <c r="FE107" s="230"/>
      <c r="FF107" s="238"/>
      <c r="FG107" s="238"/>
      <c r="FH107" s="238"/>
      <c r="FI107" s="229"/>
      <c r="FJ107" s="219"/>
      <c r="FK107" s="219"/>
      <c r="FL107" s="219"/>
      <c r="FM107" s="219"/>
      <c r="FN107" s="219"/>
      <c r="FO107" s="219"/>
      <c r="FP107" s="219"/>
      <c r="FQ107" s="219"/>
      <c r="FR107" s="219"/>
      <c r="FS107" s="223"/>
      <c r="FT107" s="219"/>
      <c r="FU107" s="237"/>
      <c r="FV107" s="230"/>
      <c r="FW107" s="238"/>
      <c r="GI107" s="219"/>
      <c r="GJ107" s="219"/>
      <c r="GK107" s="219"/>
      <c r="GL107" s="219"/>
    </row>
    <row r="108" spans="2:194" ht="12" customHeight="1">
      <c r="B108" s="238"/>
      <c r="C108" s="229"/>
      <c r="D108" s="219"/>
      <c r="E108" s="219"/>
      <c r="F108" s="219"/>
      <c r="G108" s="219"/>
      <c r="H108" s="219"/>
      <c r="I108" s="219"/>
      <c r="J108" s="219"/>
      <c r="K108" s="219"/>
      <c r="L108" s="219"/>
      <c r="M108" s="219"/>
      <c r="N108" s="221" t="s">
        <v>117</v>
      </c>
      <c r="O108" s="219"/>
      <c r="P108" s="407">
        <f>P104+P106</f>
        <v>0</v>
      </c>
      <c r="Q108" s="230"/>
      <c r="R108" s="272">
        <f>MTDC!N102</f>
        <v>0</v>
      </c>
      <c r="S108" s="238"/>
      <c r="T108" s="238"/>
      <c r="U108" s="229"/>
      <c r="V108" s="219"/>
      <c r="W108" s="219"/>
      <c r="X108" s="219"/>
      <c r="Y108" s="219"/>
      <c r="Z108" s="219"/>
      <c r="AA108" s="219"/>
      <c r="AB108" s="219"/>
      <c r="AC108" s="219"/>
      <c r="AD108" s="219"/>
      <c r="AE108" s="219"/>
      <c r="AF108" s="219"/>
      <c r="AG108" s="219"/>
      <c r="AH108" s="230"/>
      <c r="AI108" s="238"/>
      <c r="AJ108" s="219"/>
      <c r="AK108" s="219"/>
      <c r="AL108" s="240"/>
      <c r="AM108" s="229"/>
      <c r="AN108" s="219"/>
      <c r="AO108" s="219"/>
      <c r="AP108" s="219"/>
      <c r="AQ108" s="219"/>
      <c r="AR108" s="219"/>
      <c r="AS108" s="219"/>
      <c r="AT108" s="219"/>
      <c r="AU108" s="219"/>
      <c r="AV108" s="219"/>
      <c r="AW108" s="219"/>
      <c r="AX108" s="221" t="s">
        <v>117</v>
      </c>
      <c r="AY108" s="219"/>
      <c r="AZ108" s="407">
        <f>AZ104+AZ106</f>
        <v>0</v>
      </c>
      <c r="BA108" s="230"/>
      <c r="BB108" s="272">
        <f>MTDC!P102</f>
        <v>0</v>
      </c>
      <c r="BC108" s="243"/>
      <c r="BD108" s="243"/>
      <c r="BE108" s="229"/>
      <c r="BF108" s="219"/>
      <c r="BG108" s="219"/>
      <c r="BH108" s="219"/>
      <c r="BI108" s="219"/>
      <c r="BJ108" s="219"/>
      <c r="BK108" s="219"/>
      <c r="BL108" s="219"/>
      <c r="BM108" s="219"/>
      <c r="BN108" s="219"/>
      <c r="BO108" s="219"/>
      <c r="BP108" s="219"/>
      <c r="BQ108" s="219"/>
      <c r="BR108" s="230"/>
      <c r="BS108" s="243"/>
      <c r="BV108" s="238"/>
      <c r="BW108" s="229"/>
      <c r="BX108" s="219"/>
      <c r="BY108" s="219"/>
      <c r="BZ108" s="219"/>
      <c r="CA108" s="219"/>
      <c r="CB108" s="219"/>
      <c r="CC108" s="219"/>
      <c r="CD108" s="219"/>
      <c r="CE108" s="219"/>
      <c r="CF108" s="219"/>
      <c r="CG108" s="219"/>
      <c r="CH108" s="221" t="s">
        <v>117</v>
      </c>
      <c r="CI108" s="219"/>
      <c r="CJ108" s="407">
        <f>CJ104+CJ106</f>
        <v>0</v>
      </c>
      <c r="CK108" s="230"/>
      <c r="CL108" s="272">
        <f>MTDC!R102</f>
        <v>0</v>
      </c>
      <c r="CM108" s="238"/>
      <c r="CN108" s="238"/>
      <c r="CO108" s="229"/>
      <c r="CP108" s="219"/>
      <c r="CQ108" s="219"/>
      <c r="CR108" s="219"/>
      <c r="CS108" s="219"/>
      <c r="CT108" s="219"/>
      <c r="CU108" s="219"/>
      <c r="CV108" s="219"/>
      <c r="CW108" s="219"/>
      <c r="CX108" s="219"/>
      <c r="CY108" s="219"/>
      <c r="CZ108" s="219"/>
      <c r="DA108" s="219"/>
      <c r="DB108" s="230"/>
      <c r="DC108" s="238"/>
      <c r="DF108" s="243"/>
      <c r="DG108" s="229"/>
      <c r="DH108" s="219"/>
      <c r="DI108" s="219"/>
      <c r="DJ108" s="219"/>
      <c r="DK108" s="219"/>
      <c r="DL108" s="219"/>
      <c r="DM108" s="219"/>
      <c r="DN108" s="219"/>
      <c r="DO108" s="219"/>
      <c r="DP108" s="219"/>
      <c r="DQ108" s="219"/>
      <c r="DR108" s="221" t="s">
        <v>117</v>
      </c>
      <c r="DS108" s="219"/>
      <c r="DT108" s="407">
        <f>DT104+DT106</f>
        <v>0</v>
      </c>
      <c r="DU108" s="230"/>
      <c r="DV108" s="272">
        <f>MTDC!T102</f>
        <v>0</v>
      </c>
      <c r="DW108" s="243"/>
      <c r="DX108" s="243"/>
      <c r="DY108" s="229"/>
      <c r="DZ108" s="219"/>
      <c r="EA108" s="219"/>
      <c r="EB108" s="219"/>
      <c r="EC108" s="219"/>
      <c r="ED108" s="219"/>
      <c r="EE108" s="219"/>
      <c r="EF108" s="219"/>
      <c r="EG108" s="219"/>
      <c r="EH108" s="219"/>
      <c r="EI108" s="219"/>
      <c r="EJ108" s="219"/>
      <c r="EK108" s="219"/>
      <c r="EL108" s="230"/>
      <c r="EM108" s="243"/>
      <c r="EP108" s="238"/>
      <c r="EQ108" s="229"/>
      <c r="ER108" s="219"/>
      <c r="ES108" s="219"/>
      <c r="ET108" s="219"/>
      <c r="EU108" s="219"/>
      <c r="EV108" s="219"/>
      <c r="EW108" s="219"/>
      <c r="EX108" s="219"/>
      <c r="EY108" s="219"/>
      <c r="EZ108" s="219"/>
      <c r="FA108" s="219"/>
      <c r="FB108" s="221" t="s">
        <v>117</v>
      </c>
      <c r="FC108" s="219"/>
      <c r="FD108" s="407">
        <f>FD104+FD106</f>
        <v>0</v>
      </c>
      <c r="FE108" s="230"/>
      <c r="FF108" s="272">
        <f>MTDC!V102</f>
        <v>0</v>
      </c>
      <c r="FG108" s="238"/>
      <c r="FH108" s="238"/>
      <c r="FI108" s="229"/>
      <c r="FJ108" s="219"/>
      <c r="FK108" s="219"/>
      <c r="FL108" s="219"/>
      <c r="FM108" s="219"/>
      <c r="FN108" s="219"/>
      <c r="FO108" s="219"/>
      <c r="FP108" s="219"/>
      <c r="FQ108" s="219"/>
      <c r="FR108" s="219"/>
      <c r="FS108" s="219"/>
      <c r="FT108" s="219"/>
      <c r="FU108" s="219"/>
      <c r="FV108" s="230"/>
      <c r="FW108" s="238"/>
      <c r="GI108" s="219"/>
      <c r="GJ108" s="219"/>
      <c r="GK108" s="219"/>
      <c r="GL108" s="219"/>
    </row>
    <row r="109" spans="2:194" ht="5.25" customHeight="1">
      <c r="B109" s="238"/>
      <c r="C109" s="229"/>
      <c r="D109" s="219"/>
      <c r="E109" s="219"/>
      <c r="F109" s="219"/>
      <c r="G109" s="219"/>
      <c r="H109" s="219"/>
      <c r="I109" s="219"/>
      <c r="J109" s="219"/>
      <c r="K109" s="219"/>
      <c r="L109" s="219"/>
      <c r="M109" s="219"/>
      <c r="N109" s="219"/>
      <c r="O109" s="219"/>
      <c r="P109" s="219"/>
      <c r="Q109" s="230"/>
      <c r="R109" s="238"/>
      <c r="S109" s="238"/>
      <c r="T109" s="238"/>
      <c r="U109" s="229"/>
      <c r="V109" s="219"/>
      <c r="W109" s="219"/>
      <c r="X109" s="219"/>
      <c r="Y109" s="219"/>
      <c r="Z109" s="219"/>
      <c r="AA109" s="219"/>
      <c r="AB109" s="219"/>
      <c r="AC109" s="219"/>
      <c r="AD109" s="219"/>
      <c r="AE109" s="219"/>
      <c r="AF109" s="219"/>
      <c r="AG109" s="219"/>
      <c r="AH109" s="230"/>
      <c r="AI109" s="238"/>
      <c r="AJ109" s="219"/>
      <c r="AK109" s="219"/>
      <c r="AL109" s="240"/>
      <c r="AM109" s="229"/>
      <c r="AN109" s="219"/>
      <c r="AO109" s="219"/>
      <c r="AP109" s="219"/>
      <c r="AQ109" s="219"/>
      <c r="AR109" s="219"/>
      <c r="AS109" s="219"/>
      <c r="AT109" s="219"/>
      <c r="AU109" s="219"/>
      <c r="AV109" s="219"/>
      <c r="AW109" s="219"/>
      <c r="AX109" s="219"/>
      <c r="AY109" s="219"/>
      <c r="AZ109" s="219"/>
      <c r="BA109" s="230"/>
      <c r="BB109" s="243"/>
      <c r="BC109" s="243"/>
      <c r="BD109" s="243"/>
      <c r="BE109" s="229"/>
      <c r="BF109" s="219"/>
      <c r="BG109" s="219"/>
      <c r="BH109" s="219"/>
      <c r="BI109" s="219"/>
      <c r="BJ109" s="219"/>
      <c r="BK109" s="219"/>
      <c r="BL109" s="219"/>
      <c r="BM109" s="219"/>
      <c r="BN109" s="219"/>
      <c r="BO109" s="1265" t="s">
        <v>109</v>
      </c>
      <c r="BP109" s="219"/>
      <c r="BQ109" s="219"/>
      <c r="BR109" s="230"/>
      <c r="BS109" s="243"/>
      <c r="BV109" s="238"/>
      <c r="BW109" s="229"/>
      <c r="BX109" s="219"/>
      <c r="BY109" s="219"/>
      <c r="BZ109" s="219"/>
      <c r="CA109" s="219"/>
      <c r="CB109" s="219"/>
      <c r="CC109" s="219"/>
      <c r="CD109" s="219"/>
      <c r="CE109" s="219"/>
      <c r="CF109" s="219"/>
      <c r="CG109" s="219"/>
      <c r="CH109" s="219"/>
      <c r="CI109" s="219"/>
      <c r="CJ109" s="219"/>
      <c r="CK109" s="230"/>
      <c r="CL109" s="238"/>
      <c r="CM109" s="238"/>
      <c r="CN109" s="238"/>
      <c r="CO109" s="229"/>
      <c r="CP109" s="219"/>
      <c r="CQ109" s="219"/>
      <c r="CR109" s="219"/>
      <c r="CS109" s="219"/>
      <c r="CT109" s="219"/>
      <c r="CU109" s="219"/>
      <c r="CV109" s="219"/>
      <c r="CW109" s="219"/>
      <c r="CX109" s="219"/>
      <c r="CY109" s="1265" t="s">
        <v>109</v>
      </c>
      <c r="CZ109" s="219"/>
      <c r="DA109" s="219"/>
      <c r="DB109" s="230"/>
      <c r="DC109" s="238"/>
      <c r="DF109" s="243"/>
      <c r="DG109" s="229"/>
      <c r="DH109" s="219"/>
      <c r="DI109" s="219"/>
      <c r="DJ109" s="219"/>
      <c r="DK109" s="219"/>
      <c r="DL109" s="219"/>
      <c r="DM109" s="219"/>
      <c r="DN109" s="219"/>
      <c r="DO109" s="219"/>
      <c r="DP109" s="219"/>
      <c r="DQ109" s="219"/>
      <c r="DR109" s="219"/>
      <c r="DS109" s="219"/>
      <c r="DT109" s="219"/>
      <c r="DU109" s="230"/>
      <c r="DV109" s="243"/>
      <c r="DW109" s="243"/>
      <c r="DX109" s="243"/>
      <c r="DY109" s="229"/>
      <c r="DZ109" s="219"/>
      <c r="EA109" s="219"/>
      <c r="EB109" s="219"/>
      <c r="EC109" s="219"/>
      <c r="ED109" s="219"/>
      <c r="EE109" s="219"/>
      <c r="EF109" s="219"/>
      <c r="EG109" s="219"/>
      <c r="EH109" s="219"/>
      <c r="EI109" s="1265" t="s">
        <v>109</v>
      </c>
      <c r="EJ109" s="219"/>
      <c r="EK109" s="219"/>
      <c r="EL109" s="230"/>
      <c r="EM109" s="243"/>
      <c r="EP109" s="238"/>
      <c r="EQ109" s="229"/>
      <c r="ER109" s="219"/>
      <c r="ES109" s="219"/>
      <c r="ET109" s="219"/>
      <c r="EU109" s="219"/>
      <c r="EV109" s="219"/>
      <c r="EW109" s="219"/>
      <c r="EX109" s="219"/>
      <c r="EY109" s="219"/>
      <c r="EZ109" s="219"/>
      <c r="FA109" s="219"/>
      <c r="FB109" s="219"/>
      <c r="FC109" s="219"/>
      <c r="FD109" s="368"/>
      <c r="FE109" s="230"/>
      <c r="FF109" s="238"/>
      <c r="FG109" s="238"/>
      <c r="FH109" s="238"/>
      <c r="FI109" s="229"/>
      <c r="FJ109" s="219"/>
      <c r="FK109" s="219"/>
      <c r="FL109" s="219"/>
      <c r="FM109" s="219"/>
      <c r="FN109" s="219"/>
      <c r="FO109" s="219"/>
      <c r="FP109" s="219"/>
      <c r="FQ109" s="219"/>
      <c r="FR109" s="219"/>
      <c r="FS109" s="1265" t="s">
        <v>109</v>
      </c>
      <c r="FT109" s="219"/>
      <c r="FU109" s="219"/>
      <c r="FV109" s="230"/>
      <c r="FW109" s="238"/>
      <c r="GI109" s="219"/>
      <c r="GJ109" s="219"/>
      <c r="GK109" s="219"/>
      <c r="GL109" s="219"/>
    </row>
    <row r="110" spans="2:194" ht="12" customHeight="1">
      <c r="B110" s="238"/>
      <c r="C110" s="229"/>
      <c r="D110" s="219"/>
      <c r="E110" s="219"/>
      <c r="F110" s="219"/>
      <c r="G110" s="219"/>
      <c r="H110" s="219"/>
      <c r="I110" s="219"/>
      <c r="J110" s="219"/>
      <c r="K110" s="219"/>
      <c r="L110" s="219"/>
      <c r="M110" s="219"/>
      <c r="N110" s="219"/>
      <c r="O110" s="219"/>
      <c r="P110" s="219"/>
      <c r="Q110" s="230"/>
      <c r="R110" s="238"/>
      <c r="S110" s="238"/>
      <c r="T110" s="238"/>
      <c r="U110" s="229"/>
      <c r="V110" s="219"/>
      <c r="W110" s="233" t="s">
        <v>672</v>
      </c>
      <c r="X110" s="225"/>
      <c r="Y110" s="225"/>
      <c r="Z110" s="225"/>
      <c r="AA110" s="225"/>
      <c r="AB110" s="225"/>
      <c r="AC110" s="1265" t="s">
        <v>108</v>
      </c>
      <c r="AD110" s="225"/>
      <c r="AE110" s="1265" t="s">
        <v>109</v>
      </c>
      <c r="AF110" s="225"/>
      <c r="AG110" s="1262" t="s">
        <v>110</v>
      </c>
      <c r="AH110" s="230"/>
      <c r="AI110" s="238"/>
      <c r="AJ110" s="219"/>
      <c r="AK110" s="219"/>
      <c r="AL110" s="240"/>
      <c r="AM110" s="229"/>
      <c r="AN110" s="219"/>
      <c r="AO110" s="219"/>
      <c r="AP110" s="219"/>
      <c r="AQ110" s="219"/>
      <c r="AR110" s="219"/>
      <c r="AS110" s="219"/>
      <c r="AT110" s="219"/>
      <c r="AU110" s="219"/>
      <c r="AV110" s="219"/>
      <c r="AW110" s="219"/>
      <c r="AX110" s="219"/>
      <c r="AY110" s="219"/>
      <c r="AZ110" s="219"/>
      <c r="BA110" s="230"/>
      <c r="BB110" s="243"/>
      <c r="BC110" s="243"/>
      <c r="BD110" s="243"/>
      <c r="BE110" s="229"/>
      <c r="BF110" s="219"/>
      <c r="BG110" s="233" t="s">
        <v>672</v>
      </c>
      <c r="BH110" s="225"/>
      <c r="BI110" s="225"/>
      <c r="BJ110" s="225"/>
      <c r="BK110" s="225"/>
      <c r="BL110" s="225"/>
      <c r="BM110" s="1265" t="s">
        <v>108</v>
      </c>
      <c r="BN110" s="225"/>
      <c r="BO110" s="951"/>
      <c r="BP110" s="225"/>
      <c r="BQ110" s="1262" t="s">
        <v>110</v>
      </c>
      <c r="BR110" s="230"/>
      <c r="BS110" s="243"/>
      <c r="BV110" s="238"/>
      <c r="BW110" s="229"/>
      <c r="BX110" s="219"/>
      <c r="BY110" s="219"/>
      <c r="BZ110" s="219"/>
      <c r="CA110" s="219"/>
      <c r="CB110" s="219"/>
      <c r="CC110" s="219"/>
      <c r="CD110" s="219"/>
      <c r="CE110" s="219"/>
      <c r="CF110" s="219"/>
      <c r="CG110" s="219"/>
      <c r="CH110" s="219"/>
      <c r="CI110" s="219"/>
      <c r="CJ110" s="219"/>
      <c r="CK110" s="230"/>
      <c r="CL110" s="238"/>
      <c r="CM110" s="238"/>
      <c r="CN110" s="238"/>
      <c r="CO110" s="229"/>
      <c r="CP110" s="219"/>
      <c r="CQ110" s="233" t="s">
        <v>672</v>
      </c>
      <c r="CR110" s="225"/>
      <c r="CS110" s="225"/>
      <c r="CT110" s="225"/>
      <c r="CU110" s="225"/>
      <c r="CV110" s="225"/>
      <c r="CW110" s="1265" t="s">
        <v>108</v>
      </c>
      <c r="CX110" s="225"/>
      <c r="CY110" s="951"/>
      <c r="CZ110" s="225"/>
      <c r="DA110" s="1262" t="s">
        <v>110</v>
      </c>
      <c r="DB110" s="230"/>
      <c r="DC110" s="238"/>
      <c r="DF110" s="243"/>
      <c r="DG110" s="229"/>
      <c r="DH110" s="219"/>
      <c r="DI110" s="219"/>
      <c r="DJ110" s="219"/>
      <c r="DK110" s="219"/>
      <c r="DL110" s="219"/>
      <c r="DM110" s="219"/>
      <c r="DN110" s="219"/>
      <c r="DO110" s="219"/>
      <c r="DP110" s="219"/>
      <c r="DQ110" s="219"/>
      <c r="DR110" s="219"/>
      <c r="DS110" s="219"/>
      <c r="DT110" s="219"/>
      <c r="DU110" s="230"/>
      <c r="DV110" s="243"/>
      <c r="DW110" s="243"/>
      <c r="DX110" s="243"/>
      <c r="DY110" s="229"/>
      <c r="DZ110" s="219"/>
      <c r="EA110" s="233" t="s">
        <v>672</v>
      </c>
      <c r="EB110" s="225"/>
      <c r="EC110" s="225"/>
      <c r="ED110" s="225"/>
      <c r="EE110" s="225"/>
      <c r="EF110" s="225"/>
      <c r="EG110" s="1265" t="s">
        <v>108</v>
      </c>
      <c r="EH110" s="225"/>
      <c r="EI110" s="951"/>
      <c r="EJ110" s="225"/>
      <c r="EK110" s="1262" t="s">
        <v>110</v>
      </c>
      <c r="EL110" s="230"/>
      <c r="EM110" s="243"/>
      <c r="EP110" s="238"/>
      <c r="EQ110" s="229"/>
      <c r="ER110" s="219"/>
      <c r="ES110" s="219"/>
      <c r="ET110" s="219"/>
      <c r="EU110" s="219"/>
      <c r="EV110" s="219"/>
      <c r="EW110" s="219"/>
      <c r="EX110" s="219"/>
      <c r="EY110" s="219"/>
      <c r="EZ110" s="219"/>
      <c r="FA110" s="219"/>
      <c r="FB110" s="219"/>
      <c r="FC110" s="219"/>
      <c r="FD110" s="219"/>
      <c r="FE110" s="230"/>
      <c r="FF110" s="238"/>
      <c r="FG110" s="238"/>
      <c r="FH110" s="238"/>
      <c r="FI110" s="229"/>
      <c r="FJ110" s="219"/>
      <c r="FK110" s="233" t="s">
        <v>672</v>
      </c>
      <c r="FL110" s="225"/>
      <c r="FM110" s="225"/>
      <c r="FN110" s="225"/>
      <c r="FO110" s="225"/>
      <c r="FP110" s="225"/>
      <c r="FQ110" s="1265" t="s">
        <v>108</v>
      </c>
      <c r="FR110" s="225"/>
      <c r="FS110" s="951"/>
      <c r="FT110" s="225"/>
      <c r="FU110" s="1262" t="s">
        <v>110</v>
      </c>
      <c r="FV110" s="230"/>
      <c r="FW110" s="238"/>
      <c r="GI110" s="219"/>
      <c r="GJ110" s="219"/>
      <c r="GK110" s="219"/>
      <c r="GL110" s="219"/>
    </row>
    <row r="111" spans="2:194" ht="5.25" customHeight="1">
      <c r="B111" s="238"/>
      <c r="C111" s="229"/>
      <c r="D111" s="219"/>
      <c r="E111" s="219"/>
      <c r="F111" s="219"/>
      <c r="G111" s="219"/>
      <c r="H111" s="219"/>
      <c r="I111" s="219"/>
      <c r="J111" s="219"/>
      <c r="K111" s="219"/>
      <c r="L111" s="219"/>
      <c r="M111" s="219"/>
      <c r="N111" s="219"/>
      <c r="O111" s="219"/>
      <c r="P111" s="219"/>
      <c r="Q111" s="230"/>
      <c r="R111" s="238"/>
      <c r="S111" s="238"/>
      <c r="T111" s="238"/>
      <c r="U111" s="229"/>
      <c r="V111" s="219"/>
      <c r="W111" s="225"/>
      <c r="X111" s="225"/>
      <c r="Y111" s="225"/>
      <c r="Z111" s="225"/>
      <c r="AA111" s="225"/>
      <c r="AB111" s="225"/>
      <c r="AC111" s="1266"/>
      <c r="AD111" s="225"/>
      <c r="AE111" s="1266"/>
      <c r="AF111" s="225"/>
      <c r="AG111" s="1263"/>
      <c r="AH111" s="230"/>
      <c r="AI111" s="238"/>
      <c r="AJ111" s="219"/>
      <c r="AK111" s="219"/>
      <c r="AL111" s="240"/>
      <c r="AM111" s="229"/>
      <c r="AN111" s="219"/>
      <c r="AO111" s="219"/>
      <c r="AP111" s="219"/>
      <c r="AQ111" s="219"/>
      <c r="AR111" s="219"/>
      <c r="AS111" s="219"/>
      <c r="AT111" s="219"/>
      <c r="AU111" s="219"/>
      <c r="AV111" s="219"/>
      <c r="AW111" s="219"/>
      <c r="AX111" s="219"/>
      <c r="AY111" s="219"/>
      <c r="AZ111" s="219"/>
      <c r="BA111" s="230"/>
      <c r="BB111" s="243"/>
      <c r="BC111" s="243"/>
      <c r="BD111" s="243"/>
      <c r="BE111" s="229"/>
      <c r="BF111" s="219"/>
      <c r="BG111" s="225"/>
      <c r="BH111" s="225"/>
      <c r="BI111" s="225"/>
      <c r="BJ111" s="225"/>
      <c r="BK111" s="225"/>
      <c r="BL111" s="225"/>
      <c r="BM111" s="1266"/>
      <c r="BN111" s="225"/>
      <c r="BO111" s="951"/>
      <c r="BP111" s="225"/>
      <c r="BQ111" s="1263"/>
      <c r="BR111" s="230"/>
      <c r="BS111" s="243"/>
      <c r="BV111" s="238"/>
      <c r="BW111" s="229"/>
      <c r="BX111" s="219"/>
      <c r="BY111" s="219"/>
      <c r="BZ111" s="219"/>
      <c r="CA111" s="219"/>
      <c r="CB111" s="219"/>
      <c r="CC111" s="219"/>
      <c r="CD111" s="219"/>
      <c r="CE111" s="219"/>
      <c r="CF111" s="219"/>
      <c r="CG111" s="219"/>
      <c r="CH111" s="219"/>
      <c r="CI111" s="219"/>
      <c r="CJ111" s="219"/>
      <c r="CK111" s="230"/>
      <c r="CL111" s="238"/>
      <c r="CM111" s="238"/>
      <c r="CN111" s="238"/>
      <c r="CO111" s="229"/>
      <c r="CP111" s="219"/>
      <c r="CQ111" s="225"/>
      <c r="CR111" s="225"/>
      <c r="CS111" s="225"/>
      <c r="CT111" s="225"/>
      <c r="CU111" s="225"/>
      <c r="CV111" s="225"/>
      <c r="CW111" s="1266"/>
      <c r="CX111" s="225"/>
      <c r="CY111" s="951"/>
      <c r="CZ111" s="225"/>
      <c r="DA111" s="1263"/>
      <c r="DB111" s="230"/>
      <c r="DC111" s="238"/>
      <c r="DF111" s="243"/>
      <c r="DG111" s="229"/>
      <c r="DH111" s="219"/>
      <c r="DI111" s="219"/>
      <c r="DJ111" s="219"/>
      <c r="DK111" s="219"/>
      <c r="DL111" s="219"/>
      <c r="DM111" s="219"/>
      <c r="DN111" s="219"/>
      <c r="DO111" s="219"/>
      <c r="DP111" s="219"/>
      <c r="DQ111" s="219"/>
      <c r="DR111" s="219"/>
      <c r="DS111" s="219"/>
      <c r="DT111" s="219"/>
      <c r="DU111" s="230"/>
      <c r="DV111" s="243"/>
      <c r="DW111" s="243"/>
      <c r="DX111" s="243"/>
      <c r="DY111" s="229"/>
      <c r="DZ111" s="219"/>
      <c r="EA111" s="225"/>
      <c r="EB111" s="225"/>
      <c r="EC111" s="225"/>
      <c r="ED111" s="225"/>
      <c r="EE111" s="225"/>
      <c r="EF111" s="225"/>
      <c r="EG111" s="1266"/>
      <c r="EH111" s="225"/>
      <c r="EI111" s="951"/>
      <c r="EJ111" s="225"/>
      <c r="EK111" s="1263"/>
      <c r="EL111" s="230"/>
      <c r="EM111" s="243"/>
      <c r="EP111" s="238"/>
      <c r="EQ111" s="229"/>
      <c r="ER111" s="219"/>
      <c r="ES111" s="219"/>
      <c r="ET111" s="219"/>
      <c r="EU111" s="219"/>
      <c r="EV111" s="219"/>
      <c r="EW111" s="219"/>
      <c r="EX111" s="219"/>
      <c r="EY111" s="219"/>
      <c r="EZ111" s="219"/>
      <c r="FA111" s="219"/>
      <c r="FB111" s="219"/>
      <c r="FC111" s="219"/>
      <c r="FD111" s="219"/>
      <c r="FE111" s="230"/>
      <c r="FF111" s="238"/>
      <c r="FG111" s="238"/>
      <c r="FH111" s="238"/>
      <c r="FI111" s="229"/>
      <c r="FJ111" s="219"/>
      <c r="FK111" s="225"/>
      <c r="FL111" s="225"/>
      <c r="FM111" s="225"/>
      <c r="FN111" s="225"/>
      <c r="FO111" s="225"/>
      <c r="FP111" s="225"/>
      <c r="FQ111" s="1266"/>
      <c r="FR111" s="225"/>
      <c r="FS111" s="951"/>
      <c r="FT111" s="225"/>
      <c r="FU111" s="1263"/>
      <c r="FV111" s="230"/>
      <c r="FW111" s="238"/>
      <c r="GI111" s="219"/>
      <c r="GJ111" s="219"/>
      <c r="GK111" s="219"/>
      <c r="GL111" s="219"/>
    </row>
    <row r="112" spans="2:194" ht="12" customHeight="1">
      <c r="B112" s="238"/>
      <c r="C112" s="229"/>
      <c r="D112" s="219"/>
      <c r="E112" s="219"/>
      <c r="F112" s="224" t="s">
        <v>119</v>
      </c>
      <c r="G112" s="219"/>
      <c r="H112" s="219"/>
      <c r="I112" s="219"/>
      <c r="J112" s="219"/>
      <c r="K112" s="219"/>
      <c r="L112" s="219"/>
      <c r="M112" s="219"/>
      <c r="N112" s="219"/>
      <c r="O112" s="219"/>
      <c r="P112" s="225" t="s">
        <v>110</v>
      </c>
      <c r="Q112" s="230"/>
      <c r="R112" s="238"/>
      <c r="S112" s="238"/>
      <c r="T112" s="238"/>
      <c r="U112" s="229"/>
      <c r="V112" s="219"/>
      <c r="W112" s="1262" t="s">
        <v>123</v>
      </c>
      <c r="X112" s="1262"/>
      <c r="Y112" s="1262"/>
      <c r="Z112" s="1262"/>
      <c r="AA112" s="1262"/>
      <c r="AB112" s="225"/>
      <c r="AC112" s="1266"/>
      <c r="AD112" s="225"/>
      <c r="AE112" s="1266"/>
      <c r="AF112" s="225"/>
      <c r="AG112" s="1263"/>
      <c r="AH112" s="230"/>
      <c r="AI112" s="238"/>
      <c r="AJ112" s="219"/>
      <c r="AK112" s="219"/>
      <c r="AL112" s="240"/>
      <c r="AM112" s="229"/>
      <c r="AN112" s="219"/>
      <c r="AO112" s="219"/>
      <c r="AP112" s="224" t="s">
        <v>119</v>
      </c>
      <c r="AQ112" s="219"/>
      <c r="AR112" s="219"/>
      <c r="AS112" s="219"/>
      <c r="AT112" s="219"/>
      <c r="AU112" s="219"/>
      <c r="AV112" s="219"/>
      <c r="AW112" s="219"/>
      <c r="AX112" s="219"/>
      <c r="AY112" s="219"/>
      <c r="AZ112" s="225" t="s">
        <v>110</v>
      </c>
      <c r="BA112" s="230"/>
      <c r="BB112" s="243"/>
      <c r="BC112" s="243"/>
      <c r="BD112" s="243"/>
      <c r="BE112" s="229"/>
      <c r="BF112" s="219"/>
      <c r="BG112" s="1262" t="s">
        <v>123</v>
      </c>
      <c r="BH112" s="1262"/>
      <c r="BI112" s="1262"/>
      <c r="BJ112" s="1262"/>
      <c r="BK112" s="1262"/>
      <c r="BL112" s="225"/>
      <c r="BM112" s="1266"/>
      <c r="BN112" s="225"/>
      <c r="BO112" s="951"/>
      <c r="BP112" s="225"/>
      <c r="BQ112" s="1263"/>
      <c r="BR112" s="230"/>
      <c r="BS112" s="243"/>
      <c r="BV112" s="238"/>
      <c r="BW112" s="229"/>
      <c r="BX112" s="219"/>
      <c r="BY112" s="219"/>
      <c r="BZ112" s="224" t="s">
        <v>119</v>
      </c>
      <c r="CA112" s="219"/>
      <c r="CB112" s="219"/>
      <c r="CC112" s="219"/>
      <c r="CD112" s="219"/>
      <c r="CE112" s="219"/>
      <c r="CF112" s="219"/>
      <c r="CG112" s="219"/>
      <c r="CH112" s="219"/>
      <c r="CI112" s="219"/>
      <c r="CJ112" s="225" t="s">
        <v>110</v>
      </c>
      <c r="CK112" s="230"/>
      <c r="CL112" s="238"/>
      <c r="CM112" s="238"/>
      <c r="CN112" s="238"/>
      <c r="CO112" s="229"/>
      <c r="CP112" s="219"/>
      <c r="CQ112" s="1262" t="s">
        <v>123</v>
      </c>
      <c r="CR112" s="1262"/>
      <c r="CS112" s="1262"/>
      <c r="CT112" s="1262"/>
      <c r="CU112" s="1262"/>
      <c r="CV112" s="225"/>
      <c r="CW112" s="1266"/>
      <c r="CX112" s="225"/>
      <c r="CY112" s="951"/>
      <c r="CZ112" s="225"/>
      <c r="DA112" s="1263"/>
      <c r="DB112" s="230"/>
      <c r="DC112" s="238"/>
      <c r="DF112" s="243"/>
      <c r="DG112" s="229"/>
      <c r="DH112" s="219"/>
      <c r="DI112" s="219"/>
      <c r="DJ112" s="224" t="s">
        <v>119</v>
      </c>
      <c r="DK112" s="219"/>
      <c r="DL112" s="219"/>
      <c r="DM112" s="219"/>
      <c r="DN112" s="219"/>
      <c r="DO112" s="219"/>
      <c r="DP112" s="219"/>
      <c r="DQ112" s="219"/>
      <c r="DR112" s="219"/>
      <c r="DS112" s="219"/>
      <c r="DT112" s="225" t="s">
        <v>110</v>
      </c>
      <c r="DU112" s="230"/>
      <c r="DV112" s="243"/>
      <c r="DW112" s="243"/>
      <c r="DX112" s="243"/>
      <c r="DY112" s="229"/>
      <c r="DZ112" s="219"/>
      <c r="EA112" s="1262" t="s">
        <v>123</v>
      </c>
      <c r="EB112" s="1262"/>
      <c r="EC112" s="1262"/>
      <c r="ED112" s="1262"/>
      <c r="EE112" s="1262"/>
      <c r="EF112" s="225"/>
      <c r="EG112" s="1266"/>
      <c r="EH112" s="225"/>
      <c r="EI112" s="951"/>
      <c r="EJ112" s="225"/>
      <c r="EK112" s="1263"/>
      <c r="EL112" s="230"/>
      <c r="EM112" s="243"/>
      <c r="EP112" s="238"/>
      <c r="EQ112" s="229"/>
      <c r="ER112" s="219"/>
      <c r="ES112" s="219"/>
      <c r="ET112" s="224" t="s">
        <v>119</v>
      </c>
      <c r="EU112" s="219"/>
      <c r="EV112" s="219"/>
      <c r="EW112" s="219"/>
      <c r="EX112" s="219"/>
      <c r="EY112" s="219"/>
      <c r="EZ112" s="219"/>
      <c r="FA112" s="219"/>
      <c r="FB112" s="219"/>
      <c r="FC112" s="219"/>
      <c r="FD112" s="225" t="s">
        <v>110</v>
      </c>
      <c r="FE112" s="230"/>
      <c r="FF112" s="238"/>
      <c r="FG112" s="238"/>
      <c r="FH112" s="238"/>
      <c r="FI112" s="229"/>
      <c r="FJ112" s="219"/>
      <c r="FK112" s="1262" t="s">
        <v>123</v>
      </c>
      <c r="FL112" s="1262"/>
      <c r="FM112" s="1262"/>
      <c r="FN112" s="1262"/>
      <c r="FO112" s="1262"/>
      <c r="FP112" s="225"/>
      <c r="FQ112" s="1266"/>
      <c r="FR112" s="225"/>
      <c r="FS112" s="951"/>
      <c r="FT112" s="225"/>
      <c r="FU112" s="1263"/>
      <c r="FV112" s="230"/>
      <c r="FW112" s="238"/>
      <c r="GI112" s="219"/>
      <c r="GJ112" s="219"/>
      <c r="GK112" s="219"/>
      <c r="GL112" s="219"/>
    </row>
    <row r="113" spans="2:194" ht="5.25" customHeight="1">
      <c r="B113" s="238"/>
      <c r="C113" s="229"/>
      <c r="D113" s="219"/>
      <c r="E113" s="219"/>
      <c r="F113" s="219"/>
      <c r="G113" s="219"/>
      <c r="H113" s="219"/>
      <c r="I113" s="219"/>
      <c r="J113" s="219"/>
      <c r="K113" s="219"/>
      <c r="L113" s="219"/>
      <c r="M113" s="219"/>
      <c r="N113" s="219"/>
      <c r="O113" s="219"/>
      <c r="P113" s="219"/>
      <c r="Q113" s="230"/>
      <c r="R113" s="238"/>
      <c r="S113" s="238"/>
      <c r="T113" s="238"/>
      <c r="U113" s="229"/>
      <c r="V113" s="219"/>
      <c r="W113" s="219"/>
      <c r="X113" s="219"/>
      <c r="Y113" s="219"/>
      <c r="Z113" s="219"/>
      <c r="AA113" s="219"/>
      <c r="AB113" s="219"/>
      <c r="AC113" s="219"/>
      <c r="AD113" s="219"/>
      <c r="AE113" s="219"/>
      <c r="AF113" s="219"/>
      <c r="AG113" s="219"/>
      <c r="AH113" s="230"/>
      <c r="AI113" s="238"/>
      <c r="AJ113" s="219"/>
      <c r="AK113" s="219"/>
      <c r="AL113" s="240"/>
      <c r="AM113" s="229"/>
      <c r="AN113" s="219"/>
      <c r="AO113" s="219"/>
      <c r="AP113" s="219"/>
      <c r="AQ113" s="219"/>
      <c r="AR113" s="219"/>
      <c r="AS113" s="219"/>
      <c r="AT113" s="219"/>
      <c r="AU113" s="219"/>
      <c r="AV113" s="219"/>
      <c r="AW113" s="219"/>
      <c r="AX113" s="219"/>
      <c r="AY113" s="219"/>
      <c r="AZ113" s="219"/>
      <c r="BA113" s="230"/>
      <c r="BB113" s="243"/>
      <c r="BC113" s="243"/>
      <c r="BD113" s="243"/>
      <c r="BE113" s="229"/>
      <c r="BF113" s="219"/>
      <c r="BG113" s="219"/>
      <c r="BH113" s="219"/>
      <c r="BI113" s="219"/>
      <c r="BJ113" s="219"/>
      <c r="BK113" s="219"/>
      <c r="BL113" s="219"/>
      <c r="BM113" s="219"/>
      <c r="BN113" s="219"/>
      <c r="BO113" s="219"/>
      <c r="BP113" s="219"/>
      <c r="BQ113" s="219"/>
      <c r="BR113" s="230"/>
      <c r="BS113" s="243"/>
      <c r="BV113" s="238"/>
      <c r="BW113" s="229"/>
      <c r="BX113" s="219"/>
      <c r="BY113" s="219"/>
      <c r="BZ113" s="219"/>
      <c r="CA113" s="219"/>
      <c r="CB113" s="219"/>
      <c r="CC113" s="219"/>
      <c r="CD113" s="219"/>
      <c r="CE113" s="219"/>
      <c r="CF113" s="219"/>
      <c r="CG113" s="219"/>
      <c r="CH113" s="219"/>
      <c r="CI113" s="219"/>
      <c r="CJ113" s="219"/>
      <c r="CK113" s="230"/>
      <c r="CL113" s="238"/>
      <c r="CM113" s="238"/>
      <c r="CN113" s="238"/>
      <c r="CO113" s="229"/>
      <c r="CP113" s="219"/>
      <c r="CQ113" s="219"/>
      <c r="CR113" s="219"/>
      <c r="CS113" s="219"/>
      <c r="CT113" s="219"/>
      <c r="CU113" s="219"/>
      <c r="CV113" s="219"/>
      <c r="CW113" s="219"/>
      <c r="CX113" s="219"/>
      <c r="CY113" s="219"/>
      <c r="CZ113" s="219"/>
      <c r="DA113" s="219"/>
      <c r="DB113" s="230"/>
      <c r="DC113" s="238"/>
      <c r="DF113" s="243"/>
      <c r="DG113" s="229"/>
      <c r="DH113" s="219"/>
      <c r="DI113" s="219"/>
      <c r="DJ113" s="219"/>
      <c r="DK113" s="219"/>
      <c r="DL113" s="219"/>
      <c r="DM113" s="219"/>
      <c r="DN113" s="219"/>
      <c r="DO113" s="219"/>
      <c r="DP113" s="219"/>
      <c r="DQ113" s="219"/>
      <c r="DR113" s="219"/>
      <c r="DS113" s="219"/>
      <c r="DT113" s="219"/>
      <c r="DU113" s="230"/>
      <c r="DV113" s="243"/>
      <c r="DW113" s="243"/>
      <c r="DX113" s="243"/>
      <c r="DY113" s="229"/>
      <c r="DZ113" s="219"/>
      <c r="EA113" s="219"/>
      <c r="EB113" s="219"/>
      <c r="EC113" s="219"/>
      <c r="ED113" s="219"/>
      <c r="EE113" s="219"/>
      <c r="EF113" s="219"/>
      <c r="EG113" s="219"/>
      <c r="EH113" s="219"/>
      <c r="EI113" s="219"/>
      <c r="EJ113" s="219"/>
      <c r="EK113" s="219"/>
      <c r="EL113" s="230"/>
      <c r="EM113" s="243"/>
      <c r="EP113" s="238"/>
      <c r="EQ113" s="229"/>
      <c r="ER113" s="219"/>
      <c r="ES113" s="219"/>
      <c r="ET113" s="219"/>
      <c r="EU113" s="219"/>
      <c r="EV113" s="219"/>
      <c r="EW113" s="219"/>
      <c r="EX113" s="219"/>
      <c r="EY113" s="219"/>
      <c r="EZ113" s="219"/>
      <c r="FA113" s="219"/>
      <c r="FB113" s="219"/>
      <c r="FC113" s="219"/>
      <c r="FD113" s="219"/>
      <c r="FE113" s="230"/>
      <c r="FF113" s="238"/>
      <c r="FG113" s="238"/>
      <c r="FH113" s="238"/>
      <c r="FI113" s="229"/>
      <c r="FJ113" s="219"/>
      <c r="FK113" s="219"/>
      <c r="FL113" s="219"/>
      <c r="FM113" s="219"/>
      <c r="FN113" s="219"/>
      <c r="FO113" s="219"/>
      <c r="FP113" s="219"/>
      <c r="FQ113" s="219"/>
      <c r="FR113" s="219"/>
      <c r="FS113" s="219"/>
      <c r="FT113" s="219"/>
      <c r="FU113" s="219"/>
      <c r="FV113" s="230"/>
      <c r="FW113" s="238"/>
      <c r="GI113" s="219"/>
      <c r="GJ113" s="219"/>
      <c r="GK113" s="219"/>
      <c r="GL113" s="219"/>
    </row>
    <row r="114" spans="2:194" ht="12" customHeight="1">
      <c r="B114" s="238"/>
      <c r="C114" s="229"/>
      <c r="D114" s="219">
        <v>1</v>
      </c>
      <c r="E114" s="219"/>
      <c r="F114" s="219" t="s">
        <v>660</v>
      </c>
      <c r="G114" s="219"/>
      <c r="H114" s="219"/>
      <c r="I114" s="219"/>
      <c r="J114" s="219"/>
      <c r="K114" s="219"/>
      <c r="L114" s="219"/>
      <c r="M114" s="219"/>
      <c r="N114" s="219"/>
      <c r="O114" s="219"/>
      <c r="P114" s="350"/>
      <c r="Q114" s="230"/>
      <c r="R114" s="238"/>
      <c r="S114" s="238"/>
      <c r="T114" s="238"/>
      <c r="U114" s="229">
        <v>1</v>
      </c>
      <c r="V114" s="219"/>
      <c r="W114" s="1261"/>
      <c r="X114" s="1092"/>
      <c r="Y114" s="1092"/>
      <c r="Z114" s="1092"/>
      <c r="AA114" s="968"/>
      <c r="AB114" s="219"/>
      <c r="AC114" s="413">
        <f>MTDC!M135</f>
        <v>0.495</v>
      </c>
      <c r="AD114" s="219"/>
      <c r="AE114" s="309">
        <f>MTDC!N133</f>
        <v>0</v>
      </c>
      <c r="AF114" s="219"/>
      <c r="AG114" s="309">
        <f>MTDC!N135</f>
        <v>0</v>
      </c>
      <c r="AH114" s="230"/>
      <c r="AI114" s="238"/>
      <c r="AJ114" s="219"/>
      <c r="AK114" s="219"/>
      <c r="AL114" s="240"/>
      <c r="AM114" s="229"/>
      <c r="AN114" s="219">
        <v>1</v>
      </c>
      <c r="AO114" s="219"/>
      <c r="AP114" s="219" t="s">
        <v>660</v>
      </c>
      <c r="AQ114" s="219"/>
      <c r="AR114" s="219"/>
      <c r="AS114" s="219"/>
      <c r="AT114" s="219"/>
      <c r="AU114" s="219"/>
      <c r="AV114" s="219"/>
      <c r="AW114" s="219"/>
      <c r="AX114" s="219"/>
      <c r="AY114" s="219"/>
      <c r="AZ114" s="350"/>
      <c r="BA114" s="230"/>
      <c r="BB114" s="243"/>
      <c r="BC114" s="243"/>
      <c r="BD114" s="243"/>
      <c r="BE114" s="229">
        <v>1</v>
      </c>
      <c r="BF114" s="219"/>
      <c r="BG114" s="1261"/>
      <c r="BH114" s="1092"/>
      <c r="BI114" s="1092"/>
      <c r="BJ114" s="1092"/>
      <c r="BK114" s="968"/>
      <c r="BL114" s="219"/>
      <c r="BM114" s="413">
        <f>MTDC!M135</f>
        <v>0.495</v>
      </c>
      <c r="BN114" s="219"/>
      <c r="BO114" s="309">
        <f>MTDC!P133</f>
        <v>0</v>
      </c>
      <c r="BP114" s="219"/>
      <c r="BQ114" s="309">
        <f>MTDC!P135</f>
        <v>0</v>
      </c>
      <c r="BR114" s="230"/>
      <c r="BS114" s="243"/>
      <c r="BV114" s="238"/>
      <c r="BW114" s="229"/>
      <c r="BX114" s="219">
        <v>1</v>
      </c>
      <c r="BY114" s="219"/>
      <c r="BZ114" s="219" t="s">
        <v>660</v>
      </c>
      <c r="CA114" s="219"/>
      <c r="CB114" s="219"/>
      <c r="CC114" s="219"/>
      <c r="CD114" s="219"/>
      <c r="CE114" s="219"/>
      <c r="CF114" s="219"/>
      <c r="CG114" s="219"/>
      <c r="CH114" s="219"/>
      <c r="CI114" s="219"/>
      <c r="CJ114" s="350"/>
      <c r="CK114" s="230"/>
      <c r="CL114" s="238"/>
      <c r="CM114" s="238"/>
      <c r="CN114" s="238"/>
      <c r="CO114" s="229">
        <v>1</v>
      </c>
      <c r="CP114" s="219"/>
      <c r="CQ114" s="1261"/>
      <c r="CR114" s="1092"/>
      <c r="CS114" s="1092"/>
      <c r="CT114" s="1092"/>
      <c r="CU114" s="968"/>
      <c r="CV114" s="219"/>
      <c r="CW114" s="309">
        <f>MTDC!M135</f>
        <v>0.495</v>
      </c>
      <c r="CX114" s="219"/>
      <c r="CY114" s="309">
        <f>MTDC!R133</f>
        <v>0</v>
      </c>
      <c r="CZ114" s="219"/>
      <c r="DA114" s="309">
        <f>MTDC!R135</f>
        <v>0</v>
      </c>
      <c r="DB114" s="230"/>
      <c r="DC114" s="238"/>
      <c r="DF114" s="243"/>
      <c r="DG114" s="229"/>
      <c r="DH114" s="219">
        <v>1</v>
      </c>
      <c r="DI114" s="219"/>
      <c r="DJ114" s="219" t="s">
        <v>660</v>
      </c>
      <c r="DK114" s="219"/>
      <c r="DL114" s="219"/>
      <c r="DM114" s="219"/>
      <c r="DN114" s="219"/>
      <c r="DO114" s="219"/>
      <c r="DP114" s="219"/>
      <c r="DQ114" s="219"/>
      <c r="DR114" s="219"/>
      <c r="DS114" s="219"/>
      <c r="DT114" s="350"/>
      <c r="DU114" s="230"/>
      <c r="DV114" s="243"/>
      <c r="DW114" s="243"/>
      <c r="DX114" s="243"/>
      <c r="DY114" s="229">
        <v>1</v>
      </c>
      <c r="DZ114" s="219"/>
      <c r="EA114" s="1261"/>
      <c r="EB114" s="1092"/>
      <c r="EC114" s="1092"/>
      <c r="ED114" s="1092"/>
      <c r="EE114" s="968"/>
      <c r="EF114" s="219"/>
      <c r="EG114" s="413">
        <f>MTDC!M135</f>
        <v>0.495</v>
      </c>
      <c r="EH114" s="258"/>
      <c r="EI114" s="309">
        <f>MTDC!T133</f>
        <v>0</v>
      </c>
      <c r="EJ114" s="258"/>
      <c r="EK114" s="309">
        <f>MTDC!T135</f>
        <v>0</v>
      </c>
      <c r="EL114" s="230"/>
      <c r="EM114" s="243"/>
      <c r="EP114" s="238"/>
      <c r="EQ114" s="229"/>
      <c r="ER114" s="219">
        <v>1</v>
      </c>
      <c r="ES114" s="219"/>
      <c r="ET114" s="219" t="s">
        <v>660</v>
      </c>
      <c r="EU114" s="219"/>
      <c r="EV114" s="219"/>
      <c r="EW114" s="219"/>
      <c r="EX114" s="219"/>
      <c r="EY114" s="219"/>
      <c r="EZ114" s="219"/>
      <c r="FA114" s="219"/>
      <c r="FB114" s="219"/>
      <c r="FC114" s="219"/>
      <c r="FD114" s="350"/>
      <c r="FE114" s="230"/>
      <c r="FF114" s="238"/>
      <c r="FG114" s="238"/>
      <c r="FH114" s="238"/>
      <c r="FI114" s="229">
        <v>1</v>
      </c>
      <c r="FJ114" s="219"/>
      <c r="FK114" s="1261"/>
      <c r="FL114" s="1092"/>
      <c r="FM114" s="1092"/>
      <c r="FN114" s="1092"/>
      <c r="FO114" s="968"/>
      <c r="FP114" s="219"/>
      <c r="FQ114" s="413">
        <f>MTDC!M135</f>
        <v>0.495</v>
      </c>
      <c r="FR114" s="219"/>
      <c r="FS114" s="309">
        <f>MTDC!V133</f>
        <v>0</v>
      </c>
      <c r="FT114" s="219"/>
      <c r="FU114" s="309">
        <f>MTDC!V135</f>
        <v>0</v>
      </c>
      <c r="FV114" s="230"/>
      <c r="FW114" s="238"/>
      <c r="GI114" s="219"/>
      <c r="GJ114" s="219"/>
      <c r="GK114" s="219"/>
      <c r="GL114" s="219"/>
    </row>
    <row r="115" spans="2:194" ht="5.25" customHeight="1">
      <c r="B115" s="238"/>
      <c r="C115" s="229"/>
      <c r="D115" s="219"/>
      <c r="E115" s="219"/>
      <c r="F115" s="219"/>
      <c r="G115" s="219"/>
      <c r="H115" s="219"/>
      <c r="I115" s="219"/>
      <c r="J115" s="219"/>
      <c r="K115" s="219"/>
      <c r="L115" s="219"/>
      <c r="M115" s="219"/>
      <c r="N115" s="219"/>
      <c r="O115" s="219"/>
      <c r="P115" s="219"/>
      <c r="Q115" s="230"/>
      <c r="R115" s="238"/>
      <c r="S115" s="238"/>
      <c r="T115" s="238"/>
      <c r="U115" s="229"/>
      <c r="V115" s="219"/>
      <c r="W115" s="219"/>
      <c r="X115" s="219"/>
      <c r="Y115" s="219"/>
      <c r="Z115" s="219"/>
      <c r="AA115" s="219"/>
      <c r="AB115" s="219"/>
      <c r="AC115" s="219"/>
      <c r="AD115" s="219"/>
      <c r="AE115" s="219"/>
      <c r="AF115" s="219"/>
      <c r="AG115" s="219"/>
      <c r="AH115" s="230"/>
      <c r="AI115" s="238"/>
      <c r="AJ115" s="219"/>
      <c r="AK115" s="219"/>
      <c r="AL115" s="240"/>
      <c r="AM115" s="229"/>
      <c r="AN115" s="219"/>
      <c r="AO115" s="219"/>
      <c r="AP115" s="219"/>
      <c r="AQ115" s="219"/>
      <c r="AR115" s="219"/>
      <c r="AS115" s="219"/>
      <c r="AT115" s="219"/>
      <c r="AU115" s="219"/>
      <c r="AV115" s="219"/>
      <c r="AW115" s="219"/>
      <c r="AX115" s="219"/>
      <c r="AY115" s="219"/>
      <c r="AZ115" s="219"/>
      <c r="BA115" s="230"/>
      <c r="BB115" s="243"/>
      <c r="BC115" s="243"/>
      <c r="BD115" s="243"/>
      <c r="BE115" s="229"/>
      <c r="BF115" s="219"/>
      <c r="BG115" s="219"/>
      <c r="BH115" s="219"/>
      <c r="BI115" s="219"/>
      <c r="BJ115" s="219"/>
      <c r="BK115" s="219"/>
      <c r="BL115" s="219"/>
      <c r="BM115" s="219"/>
      <c r="BN115" s="219"/>
      <c r="BO115" s="219"/>
      <c r="BP115" s="219"/>
      <c r="BQ115" s="219"/>
      <c r="BR115" s="230"/>
      <c r="BS115" s="243"/>
      <c r="BV115" s="238"/>
      <c r="BW115" s="229"/>
      <c r="BX115" s="219"/>
      <c r="BY115" s="219"/>
      <c r="BZ115" s="219"/>
      <c r="CA115" s="219"/>
      <c r="CB115" s="219"/>
      <c r="CC115" s="219"/>
      <c r="CD115" s="219"/>
      <c r="CE115" s="219"/>
      <c r="CF115" s="219"/>
      <c r="CG115" s="219"/>
      <c r="CH115" s="219"/>
      <c r="CI115" s="219"/>
      <c r="CJ115" s="219"/>
      <c r="CK115" s="230"/>
      <c r="CL115" s="238"/>
      <c r="CM115" s="238"/>
      <c r="CN115" s="238"/>
      <c r="CO115" s="229"/>
      <c r="CP115" s="219"/>
      <c r="CQ115" s="219"/>
      <c r="CR115" s="219"/>
      <c r="CS115" s="219"/>
      <c r="CT115" s="219"/>
      <c r="CU115" s="219"/>
      <c r="CV115" s="219"/>
      <c r="CW115" s="219"/>
      <c r="CX115" s="219"/>
      <c r="CY115" s="219"/>
      <c r="CZ115" s="219"/>
      <c r="DA115" s="219"/>
      <c r="DB115" s="230"/>
      <c r="DC115" s="238"/>
      <c r="DF115" s="243"/>
      <c r="DG115" s="229"/>
      <c r="DH115" s="219"/>
      <c r="DI115" s="219"/>
      <c r="DJ115" s="219"/>
      <c r="DK115" s="219"/>
      <c r="DL115" s="219"/>
      <c r="DM115" s="219"/>
      <c r="DN115" s="219"/>
      <c r="DO115" s="219"/>
      <c r="DP115" s="219"/>
      <c r="DQ115" s="219"/>
      <c r="DR115" s="219"/>
      <c r="DS115" s="219"/>
      <c r="DT115" s="219"/>
      <c r="DU115" s="230"/>
      <c r="DV115" s="243"/>
      <c r="DW115" s="243"/>
      <c r="DX115" s="243"/>
      <c r="DY115" s="229"/>
      <c r="DZ115" s="219"/>
      <c r="EA115" s="219"/>
      <c r="EB115" s="219"/>
      <c r="EC115" s="219"/>
      <c r="ED115" s="219"/>
      <c r="EE115" s="219"/>
      <c r="EF115" s="219"/>
      <c r="EG115" s="219"/>
      <c r="EH115" s="219"/>
      <c r="EI115" s="219"/>
      <c r="EJ115" s="219"/>
      <c r="EK115" s="219"/>
      <c r="EL115" s="230"/>
      <c r="EM115" s="243"/>
      <c r="EP115" s="238"/>
      <c r="EQ115" s="229"/>
      <c r="ER115" s="219"/>
      <c r="ES115" s="219"/>
      <c r="ET115" s="219"/>
      <c r="EU115" s="219"/>
      <c r="EV115" s="219"/>
      <c r="EW115" s="219"/>
      <c r="EX115" s="219"/>
      <c r="EY115" s="219"/>
      <c r="EZ115" s="219"/>
      <c r="FA115" s="219"/>
      <c r="FB115" s="219"/>
      <c r="FC115" s="219"/>
      <c r="FD115" s="219"/>
      <c r="FE115" s="230"/>
      <c r="FF115" s="238"/>
      <c r="FG115" s="238"/>
      <c r="FH115" s="238"/>
      <c r="FI115" s="229"/>
      <c r="FJ115" s="219"/>
      <c r="FK115" s="219"/>
      <c r="FL115" s="219"/>
      <c r="FM115" s="219"/>
      <c r="FN115" s="219"/>
      <c r="FO115" s="219"/>
      <c r="FP115" s="219"/>
      <c r="FQ115" s="219"/>
      <c r="FR115" s="219"/>
      <c r="FS115" s="219"/>
      <c r="FT115" s="219"/>
      <c r="FU115" s="219"/>
      <c r="FV115" s="230"/>
      <c r="FW115" s="238"/>
      <c r="GI115" s="219"/>
      <c r="GJ115" s="219"/>
      <c r="GK115" s="219"/>
      <c r="GL115" s="219"/>
    </row>
    <row r="116" spans="2:194" ht="12" customHeight="1">
      <c r="B116" s="238"/>
      <c r="C116" s="229"/>
      <c r="D116" s="219">
        <v>2</v>
      </c>
      <c r="E116" s="219"/>
      <c r="F116" s="219" t="s">
        <v>214</v>
      </c>
      <c r="G116" s="219"/>
      <c r="H116" s="219"/>
      <c r="I116" s="219"/>
      <c r="J116" s="219"/>
      <c r="K116" s="219"/>
      <c r="L116" s="219"/>
      <c r="M116" s="219"/>
      <c r="N116" s="219"/>
      <c r="O116" s="219"/>
      <c r="P116" s="350"/>
      <c r="Q116" s="230"/>
      <c r="R116" s="238"/>
      <c r="S116" s="238"/>
      <c r="T116" s="238"/>
      <c r="U116" s="229">
        <v>2</v>
      </c>
      <c r="V116" s="219"/>
      <c r="W116" s="1261"/>
      <c r="X116" s="1092"/>
      <c r="Y116" s="1092"/>
      <c r="Z116" s="1092"/>
      <c r="AA116" s="968"/>
      <c r="AB116" s="219"/>
      <c r="AC116" s="350"/>
      <c r="AD116" s="219"/>
      <c r="AE116" s="350"/>
      <c r="AF116" s="219"/>
      <c r="AG116" s="350"/>
      <c r="AH116" s="230"/>
      <c r="AI116" s="238"/>
      <c r="AJ116" s="219"/>
      <c r="AK116" s="219"/>
      <c r="AL116" s="240"/>
      <c r="AM116" s="229"/>
      <c r="AN116" s="219">
        <v>2</v>
      </c>
      <c r="AO116" s="219"/>
      <c r="AP116" s="219" t="s">
        <v>214</v>
      </c>
      <c r="AQ116" s="219"/>
      <c r="AR116" s="219"/>
      <c r="AS116" s="219"/>
      <c r="AT116" s="219"/>
      <c r="AU116" s="219"/>
      <c r="AV116" s="219"/>
      <c r="AW116" s="219"/>
      <c r="AX116" s="219"/>
      <c r="AY116" s="219"/>
      <c r="AZ116" s="350"/>
      <c r="BA116" s="230"/>
      <c r="BB116" s="243"/>
      <c r="BC116" s="243"/>
      <c r="BD116" s="243"/>
      <c r="BE116" s="229">
        <v>2</v>
      </c>
      <c r="BF116" s="219"/>
      <c r="BG116" s="1261"/>
      <c r="BH116" s="1092"/>
      <c r="BI116" s="1092"/>
      <c r="BJ116" s="1092"/>
      <c r="BK116" s="968"/>
      <c r="BL116" s="219"/>
      <c r="BM116" s="350"/>
      <c r="BN116" s="219"/>
      <c r="BO116" s="350"/>
      <c r="BP116" s="219"/>
      <c r="BQ116" s="350"/>
      <c r="BR116" s="230"/>
      <c r="BS116" s="243"/>
      <c r="BV116" s="238"/>
      <c r="BW116" s="229"/>
      <c r="BX116" s="219">
        <v>2</v>
      </c>
      <c r="BY116" s="219"/>
      <c r="BZ116" s="219" t="s">
        <v>214</v>
      </c>
      <c r="CA116" s="219"/>
      <c r="CB116" s="219"/>
      <c r="CC116" s="219"/>
      <c r="CD116" s="219"/>
      <c r="CE116" s="219"/>
      <c r="CF116" s="219"/>
      <c r="CG116" s="219"/>
      <c r="CH116" s="219"/>
      <c r="CI116" s="219"/>
      <c r="CJ116" s="350"/>
      <c r="CK116" s="230"/>
      <c r="CL116" s="238"/>
      <c r="CM116" s="238"/>
      <c r="CN116" s="238"/>
      <c r="CO116" s="229">
        <v>2</v>
      </c>
      <c r="CP116" s="219"/>
      <c r="CQ116" s="1261"/>
      <c r="CR116" s="1092"/>
      <c r="CS116" s="1092"/>
      <c r="CT116" s="1092"/>
      <c r="CU116" s="968"/>
      <c r="CV116" s="219"/>
      <c r="CW116" s="350"/>
      <c r="CX116" s="219"/>
      <c r="CY116" s="350"/>
      <c r="CZ116" s="219"/>
      <c r="DA116" s="350"/>
      <c r="DB116" s="230"/>
      <c r="DC116" s="238"/>
      <c r="DF116" s="243"/>
      <c r="DG116" s="229"/>
      <c r="DH116" s="219">
        <v>2</v>
      </c>
      <c r="DI116" s="219"/>
      <c r="DJ116" s="219" t="s">
        <v>214</v>
      </c>
      <c r="DK116" s="219"/>
      <c r="DL116" s="219"/>
      <c r="DM116" s="219"/>
      <c r="DN116" s="219"/>
      <c r="DO116" s="219"/>
      <c r="DP116" s="219"/>
      <c r="DQ116" s="219"/>
      <c r="DR116" s="219"/>
      <c r="DS116" s="219"/>
      <c r="DT116" s="350"/>
      <c r="DU116" s="230"/>
      <c r="DV116" s="243"/>
      <c r="DW116" s="243"/>
      <c r="DX116" s="243"/>
      <c r="DY116" s="229">
        <v>2</v>
      </c>
      <c r="DZ116" s="219"/>
      <c r="EA116" s="1261"/>
      <c r="EB116" s="1092"/>
      <c r="EC116" s="1092"/>
      <c r="ED116" s="1092"/>
      <c r="EE116" s="968"/>
      <c r="EF116" s="219"/>
      <c r="EG116" s="350"/>
      <c r="EH116" s="219"/>
      <c r="EI116" s="350"/>
      <c r="EJ116" s="219"/>
      <c r="EK116" s="350"/>
      <c r="EL116" s="230"/>
      <c r="EM116" s="243"/>
      <c r="EP116" s="238"/>
      <c r="EQ116" s="229"/>
      <c r="ER116" s="219">
        <v>2</v>
      </c>
      <c r="ES116" s="219"/>
      <c r="ET116" s="219" t="s">
        <v>214</v>
      </c>
      <c r="EU116" s="219"/>
      <c r="EV116" s="219"/>
      <c r="EW116" s="219"/>
      <c r="EX116" s="219"/>
      <c r="EY116" s="219"/>
      <c r="EZ116" s="219"/>
      <c r="FA116" s="219"/>
      <c r="FB116" s="219"/>
      <c r="FC116" s="219"/>
      <c r="FD116" s="350"/>
      <c r="FE116" s="230"/>
      <c r="FF116" s="238"/>
      <c r="FG116" s="238"/>
      <c r="FH116" s="238"/>
      <c r="FI116" s="229">
        <v>2</v>
      </c>
      <c r="FJ116" s="219"/>
      <c r="FK116" s="1261"/>
      <c r="FL116" s="1092"/>
      <c r="FM116" s="1092"/>
      <c r="FN116" s="1092"/>
      <c r="FO116" s="968"/>
      <c r="FP116" s="219"/>
      <c r="FQ116" s="350"/>
      <c r="FR116" s="219"/>
      <c r="FS116" s="350"/>
      <c r="FT116" s="219"/>
      <c r="FU116" s="350"/>
      <c r="FV116" s="230"/>
      <c r="FW116" s="238"/>
      <c r="GI116" s="219"/>
      <c r="GJ116" s="219"/>
      <c r="GK116" s="219"/>
      <c r="GL116" s="219"/>
    </row>
    <row r="117" spans="2:194" ht="5.25" customHeight="1">
      <c r="B117" s="238"/>
      <c r="C117" s="229"/>
      <c r="D117" s="219"/>
      <c r="E117" s="219"/>
      <c r="F117" s="219"/>
      <c r="G117" s="219"/>
      <c r="H117" s="219"/>
      <c r="I117" s="219"/>
      <c r="J117" s="219"/>
      <c r="K117" s="219"/>
      <c r="L117" s="219"/>
      <c r="M117" s="219"/>
      <c r="N117" s="219"/>
      <c r="O117" s="219"/>
      <c r="P117" s="219"/>
      <c r="Q117" s="230"/>
      <c r="R117" s="238"/>
      <c r="S117" s="238"/>
      <c r="T117" s="238"/>
      <c r="U117" s="229"/>
      <c r="V117" s="219"/>
      <c r="W117" s="219"/>
      <c r="X117" s="219"/>
      <c r="Y117" s="219"/>
      <c r="Z117" s="219"/>
      <c r="AA117" s="219"/>
      <c r="AB117" s="219"/>
      <c r="AC117" s="219"/>
      <c r="AD117" s="219"/>
      <c r="AE117" s="219"/>
      <c r="AF117" s="219"/>
      <c r="AG117" s="219"/>
      <c r="AH117" s="230"/>
      <c r="AI117" s="238"/>
      <c r="AJ117" s="219"/>
      <c r="AK117" s="219"/>
      <c r="AL117" s="240"/>
      <c r="AM117" s="229"/>
      <c r="AN117" s="219"/>
      <c r="AO117" s="219"/>
      <c r="AP117" s="219"/>
      <c r="AQ117" s="219"/>
      <c r="AR117" s="219"/>
      <c r="AS117" s="219"/>
      <c r="AT117" s="219"/>
      <c r="AU117" s="219"/>
      <c r="AV117" s="219"/>
      <c r="AW117" s="219"/>
      <c r="AX117" s="219"/>
      <c r="AY117" s="219"/>
      <c r="AZ117" s="219"/>
      <c r="BA117" s="230"/>
      <c r="BB117" s="243"/>
      <c r="BC117" s="243"/>
      <c r="BD117" s="243"/>
      <c r="BE117" s="229"/>
      <c r="BF117" s="219"/>
      <c r="BG117" s="219"/>
      <c r="BH117" s="219"/>
      <c r="BI117" s="219"/>
      <c r="BJ117" s="219"/>
      <c r="BK117" s="219"/>
      <c r="BL117" s="219"/>
      <c r="BM117" s="219"/>
      <c r="BN117" s="219"/>
      <c r="BO117" s="219"/>
      <c r="BP117" s="219"/>
      <c r="BQ117" s="219"/>
      <c r="BR117" s="230"/>
      <c r="BS117" s="243"/>
      <c r="BV117" s="238"/>
      <c r="BW117" s="229"/>
      <c r="BX117" s="219"/>
      <c r="BY117" s="219"/>
      <c r="BZ117" s="219"/>
      <c r="CA117" s="219"/>
      <c r="CB117" s="219"/>
      <c r="CC117" s="219"/>
      <c r="CD117" s="219"/>
      <c r="CE117" s="219"/>
      <c r="CF117" s="219"/>
      <c r="CG117" s="219"/>
      <c r="CH117" s="219"/>
      <c r="CI117" s="219"/>
      <c r="CJ117" s="219"/>
      <c r="CK117" s="230"/>
      <c r="CL117" s="238"/>
      <c r="CM117" s="238"/>
      <c r="CN117" s="238"/>
      <c r="CO117" s="229"/>
      <c r="CP117" s="219"/>
      <c r="CQ117" s="219"/>
      <c r="CR117" s="219"/>
      <c r="CS117" s="219"/>
      <c r="CT117" s="219"/>
      <c r="CU117" s="219"/>
      <c r="CV117" s="219"/>
      <c r="CW117" s="219"/>
      <c r="CX117" s="219"/>
      <c r="CY117" s="219"/>
      <c r="CZ117" s="219"/>
      <c r="DA117" s="219"/>
      <c r="DB117" s="230"/>
      <c r="DC117" s="238"/>
      <c r="DF117" s="243"/>
      <c r="DG117" s="229"/>
      <c r="DH117" s="219"/>
      <c r="DI117" s="219"/>
      <c r="DJ117" s="219"/>
      <c r="DK117" s="219"/>
      <c r="DL117" s="219"/>
      <c r="DM117" s="219"/>
      <c r="DN117" s="219"/>
      <c r="DO117" s="219"/>
      <c r="DP117" s="219"/>
      <c r="DQ117" s="219"/>
      <c r="DR117" s="219"/>
      <c r="DS117" s="219"/>
      <c r="DT117" s="219"/>
      <c r="DU117" s="230"/>
      <c r="DV117" s="243"/>
      <c r="DW117" s="243"/>
      <c r="DX117" s="243"/>
      <c r="DY117" s="229"/>
      <c r="DZ117" s="219"/>
      <c r="EA117" s="219"/>
      <c r="EB117" s="219"/>
      <c r="EC117" s="219"/>
      <c r="ED117" s="219"/>
      <c r="EE117" s="219"/>
      <c r="EF117" s="219"/>
      <c r="EG117" s="219"/>
      <c r="EH117" s="219"/>
      <c r="EI117" s="219"/>
      <c r="EJ117" s="219"/>
      <c r="EK117" s="219"/>
      <c r="EL117" s="230"/>
      <c r="EM117" s="243"/>
      <c r="EP117" s="238"/>
      <c r="EQ117" s="229"/>
      <c r="ER117" s="219"/>
      <c r="ES117" s="219"/>
      <c r="ET117" s="219"/>
      <c r="EU117" s="219"/>
      <c r="EV117" s="219"/>
      <c r="EW117" s="219"/>
      <c r="EX117" s="219"/>
      <c r="EY117" s="219"/>
      <c r="EZ117" s="219"/>
      <c r="FA117" s="219"/>
      <c r="FB117" s="219"/>
      <c r="FC117" s="219"/>
      <c r="FD117" s="219"/>
      <c r="FE117" s="230"/>
      <c r="FF117" s="238"/>
      <c r="FG117" s="238"/>
      <c r="FH117" s="238"/>
      <c r="FI117" s="229"/>
      <c r="FJ117" s="219"/>
      <c r="FK117" s="219"/>
      <c r="FL117" s="219"/>
      <c r="FM117" s="219"/>
      <c r="FN117" s="219"/>
      <c r="FO117" s="219"/>
      <c r="FP117" s="219"/>
      <c r="FQ117" s="219"/>
      <c r="FR117" s="219"/>
      <c r="FS117" s="219"/>
      <c r="FT117" s="219"/>
      <c r="FU117" s="219"/>
      <c r="FV117" s="230"/>
      <c r="FW117" s="238"/>
      <c r="GI117" s="219"/>
      <c r="GJ117" s="219"/>
      <c r="GK117" s="219"/>
      <c r="GL117" s="219"/>
    </row>
    <row r="118" spans="2:194" ht="12" customHeight="1">
      <c r="B118" s="238"/>
      <c r="C118" s="229"/>
      <c r="D118" s="219">
        <v>3</v>
      </c>
      <c r="E118" s="219"/>
      <c r="F118" s="219" t="s">
        <v>509</v>
      </c>
      <c r="G118" s="219"/>
      <c r="H118" s="219"/>
      <c r="I118" s="219"/>
      <c r="J118" s="219"/>
      <c r="K118" s="219"/>
      <c r="L118" s="219"/>
      <c r="M118" s="219"/>
      <c r="N118" s="219"/>
      <c r="O118" s="219"/>
      <c r="P118" s="350"/>
      <c r="Q118" s="230"/>
      <c r="R118" s="238"/>
      <c r="S118" s="238"/>
      <c r="T118" s="238"/>
      <c r="U118" s="229">
        <v>3</v>
      </c>
      <c r="V118" s="219"/>
      <c r="W118" s="1261"/>
      <c r="X118" s="1092"/>
      <c r="Y118" s="1092"/>
      <c r="Z118" s="1092"/>
      <c r="AA118" s="968"/>
      <c r="AB118" s="219"/>
      <c r="AC118" s="350"/>
      <c r="AD118" s="219"/>
      <c r="AE118" s="350"/>
      <c r="AF118" s="219"/>
      <c r="AG118" s="350"/>
      <c r="AH118" s="230"/>
      <c r="AI118" s="238"/>
      <c r="AJ118" s="219"/>
      <c r="AK118" s="219"/>
      <c r="AL118" s="240"/>
      <c r="AM118" s="229"/>
      <c r="AN118" s="219">
        <v>3</v>
      </c>
      <c r="AO118" s="219"/>
      <c r="AP118" s="219" t="s">
        <v>509</v>
      </c>
      <c r="AQ118" s="219"/>
      <c r="AR118" s="219"/>
      <c r="AS118" s="219"/>
      <c r="AT118" s="219"/>
      <c r="AU118" s="219"/>
      <c r="AV118" s="219"/>
      <c r="AW118" s="219"/>
      <c r="AX118" s="219"/>
      <c r="AY118" s="219"/>
      <c r="AZ118" s="350"/>
      <c r="BA118" s="230"/>
      <c r="BB118" s="243"/>
      <c r="BC118" s="243"/>
      <c r="BD118" s="243"/>
      <c r="BE118" s="229">
        <v>3</v>
      </c>
      <c r="BF118" s="219"/>
      <c r="BG118" s="1261"/>
      <c r="BH118" s="1092"/>
      <c r="BI118" s="1092"/>
      <c r="BJ118" s="1092"/>
      <c r="BK118" s="968"/>
      <c r="BL118" s="219"/>
      <c r="BM118" s="350"/>
      <c r="BN118" s="219"/>
      <c r="BO118" s="350"/>
      <c r="BP118" s="219"/>
      <c r="BQ118" s="350"/>
      <c r="BR118" s="230"/>
      <c r="BS118" s="243"/>
      <c r="BV118" s="238"/>
      <c r="BW118" s="229"/>
      <c r="BX118" s="219">
        <v>3</v>
      </c>
      <c r="BY118" s="219"/>
      <c r="BZ118" s="219" t="s">
        <v>509</v>
      </c>
      <c r="CA118" s="219"/>
      <c r="CB118" s="219"/>
      <c r="CC118" s="219"/>
      <c r="CD118" s="219"/>
      <c r="CE118" s="219"/>
      <c r="CF118" s="219"/>
      <c r="CG118" s="219"/>
      <c r="CH118" s="219"/>
      <c r="CI118" s="219"/>
      <c r="CJ118" s="350"/>
      <c r="CK118" s="230"/>
      <c r="CL118" s="238"/>
      <c r="CM118" s="238"/>
      <c r="CN118" s="238"/>
      <c r="CO118" s="229">
        <v>3</v>
      </c>
      <c r="CP118" s="219"/>
      <c r="CQ118" s="1261"/>
      <c r="CR118" s="1092"/>
      <c r="CS118" s="1092"/>
      <c r="CT118" s="1092"/>
      <c r="CU118" s="968"/>
      <c r="CV118" s="219"/>
      <c r="CW118" s="350"/>
      <c r="CX118" s="219"/>
      <c r="CY118" s="350"/>
      <c r="CZ118" s="219"/>
      <c r="DA118" s="350"/>
      <c r="DB118" s="230"/>
      <c r="DC118" s="238"/>
      <c r="DF118" s="243"/>
      <c r="DG118" s="229"/>
      <c r="DH118" s="219">
        <v>3</v>
      </c>
      <c r="DI118" s="219"/>
      <c r="DJ118" s="219" t="s">
        <v>509</v>
      </c>
      <c r="DK118" s="219"/>
      <c r="DL118" s="219"/>
      <c r="DM118" s="219"/>
      <c r="DN118" s="219"/>
      <c r="DO118" s="219"/>
      <c r="DP118" s="219"/>
      <c r="DQ118" s="219"/>
      <c r="DR118" s="219"/>
      <c r="DS118" s="219"/>
      <c r="DT118" s="350"/>
      <c r="DU118" s="230"/>
      <c r="DV118" s="243"/>
      <c r="DW118" s="243"/>
      <c r="DX118" s="243"/>
      <c r="DY118" s="229">
        <v>3</v>
      </c>
      <c r="DZ118" s="219"/>
      <c r="EA118" s="1261"/>
      <c r="EB118" s="1092"/>
      <c r="EC118" s="1092"/>
      <c r="ED118" s="1092"/>
      <c r="EE118" s="968"/>
      <c r="EF118" s="219"/>
      <c r="EG118" s="350"/>
      <c r="EH118" s="219"/>
      <c r="EI118" s="350"/>
      <c r="EJ118" s="219"/>
      <c r="EK118" s="350"/>
      <c r="EL118" s="230"/>
      <c r="EM118" s="243"/>
      <c r="EP118" s="238"/>
      <c r="EQ118" s="229"/>
      <c r="ER118" s="219">
        <v>3</v>
      </c>
      <c r="ES118" s="219"/>
      <c r="ET118" s="219" t="s">
        <v>509</v>
      </c>
      <c r="EU118" s="219"/>
      <c r="EV118" s="219"/>
      <c r="EW118" s="219"/>
      <c r="EX118" s="219"/>
      <c r="EY118" s="219"/>
      <c r="EZ118" s="219"/>
      <c r="FA118" s="219"/>
      <c r="FB118" s="219"/>
      <c r="FC118" s="219"/>
      <c r="FD118" s="350"/>
      <c r="FE118" s="230"/>
      <c r="FF118" s="238"/>
      <c r="FG118" s="238"/>
      <c r="FH118" s="238"/>
      <c r="FI118" s="229">
        <v>3</v>
      </c>
      <c r="FJ118" s="219"/>
      <c r="FK118" s="1261"/>
      <c r="FL118" s="1092"/>
      <c r="FM118" s="1092"/>
      <c r="FN118" s="1092"/>
      <c r="FO118" s="968"/>
      <c r="FP118" s="219"/>
      <c r="FQ118" s="350"/>
      <c r="FR118" s="219"/>
      <c r="FS118" s="350"/>
      <c r="FT118" s="219"/>
      <c r="FU118" s="350"/>
      <c r="FV118" s="230"/>
      <c r="FW118" s="238"/>
      <c r="GI118" s="219"/>
      <c r="GJ118" s="219"/>
      <c r="GK118" s="219"/>
      <c r="GL118" s="219"/>
    </row>
    <row r="119" spans="2:194" ht="5.25" customHeight="1">
      <c r="B119" s="238"/>
      <c r="C119" s="229"/>
      <c r="D119" s="219"/>
      <c r="E119" s="219"/>
      <c r="F119" s="219"/>
      <c r="G119" s="219"/>
      <c r="H119" s="219"/>
      <c r="I119" s="219"/>
      <c r="J119" s="219"/>
      <c r="K119" s="219"/>
      <c r="L119" s="219"/>
      <c r="M119" s="219"/>
      <c r="N119" s="219"/>
      <c r="O119" s="219"/>
      <c r="P119" s="219"/>
      <c r="Q119" s="230"/>
      <c r="R119" s="238"/>
      <c r="S119" s="238"/>
      <c r="T119" s="238"/>
      <c r="U119" s="229"/>
      <c r="V119" s="219"/>
      <c r="W119" s="219"/>
      <c r="X119" s="219"/>
      <c r="Y119" s="219"/>
      <c r="Z119" s="219"/>
      <c r="AA119" s="219"/>
      <c r="AB119" s="219"/>
      <c r="AC119" s="219"/>
      <c r="AD119" s="219"/>
      <c r="AE119" s="219"/>
      <c r="AF119" s="219"/>
      <c r="AG119" s="222"/>
      <c r="AH119" s="230"/>
      <c r="AI119" s="238"/>
      <c r="AJ119" s="219"/>
      <c r="AK119" s="219"/>
      <c r="AL119" s="240"/>
      <c r="AM119" s="229"/>
      <c r="AN119" s="219"/>
      <c r="AO119" s="219"/>
      <c r="AP119" s="219"/>
      <c r="AQ119" s="219"/>
      <c r="AR119" s="219"/>
      <c r="AS119" s="219"/>
      <c r="AT119" s="219"/>
      <c r="AU119" s="219"/>
      <c r="AV119" s="219"/>
      <c r="AW119" s="219"/>
      <c r="AX119" s="219"/>
      <c r="AY119" s="219"/>
      <c r="AZ119" s="219"/>
      <c r="BA119" s="230"/>
      <c r="BB119" s="243"/>
      <c r="BC119" s="243"/>
      <c r="BD119" s="243"/>
      <c r="BE119" s="229"/>
      <c r="BF119" s="219"/>
      <c r="BG119" s="219"/>
      <c r="BH119" s="219"/>
      <c r="BI119" s="219"/>
      <c r="BJ119" s="219"/>
      <c r="BK119" s="219"/>
      <c r="BL119" s="219"/>
      <c r="BM119" s="219"/>
      <c r="BN119" s="219"/>
      <c r="BO119" s="219"/>
      <c r="BP119" s="219"/>
      <c r="BQ119" s="222"/>
      <c r="BR119" s="230"/>
      <c r="BS119" s="243"/>
      <c r="BV119" s="238"/>
      <c r="BW119" s="229"/>
      <c r="BX119" s="219"/>
      <c r="BY119" s="219"/>
      <c r="BZ119" s="219"/>
      <c r="CA119" s="219"/>
      <c r="CB119" s="219"/>
      <c r="CC119" s="219"/>
      <c r="CD119" s="219"/>
      <c r="CE119" s="219"/>
      <c r="CF119" s="219"/>
      <c r="CG119" s="219"/>
      <c r="CH119" s="219"/>
      <c r="CI119" s="219"/>
      <c r="CJ119" s="219"/>
      <c r="CK119" s="230"/>
      <c r="CL119" s="238"/>
      <c r="CM119" s="238"/>
      <c r="CN119" s="238"/>
      <c r="CO119" s="229"/>
      <c r="CP119" s="219"/>
      <c r="CQ119" s="219"/>
      <c r="CR119" s="219"/>
      <c r="CS119" s="219"/>
      <c r="CT119" s="219"/>
      <c r="CU119" s="219"/>
      <c r="CV119" s="219"/>
      <c r="CW119" s="219"/>
      <c r="CX119" s="219"/>
      <c r="CY119" s="219"/>
      <c r="CZ119" s="219"/>
      <c r="DA119" s="222"/>
      <c r="DB119" s="230"/>
      <c r="DC119" s="238"/>
      <c r="DF119" s="243"/>
      <c r="DG119" s="229"/>
      <c r="DH119" s="219"/>
      <c r="DI119" s="219"/>
      <c r="DJ119" s="219"/>
      <c r="DK119" s="219"/>
      <c r="DL119" s="219"/>
      <c r="DM119" s="219"/>
      <c r="DN119" s="219"/>
      <c r="DO119" s="219"/>
      <c r="DP119" s="219"/>
      <c r="DQ119" s="219"/>
      <c r="DR119" s="219"/>
      <c r="DS119" s="219"/>
      <c r="DT119" s="219"/>
      <c r="DU119" s="230"/>
      <c r="DV119" s="243"/>
      <c r="DW119" s="243"/>
      <c r="DX119" s="243"/>
      <c r="DY119" s="229"/>
      <c r="DZ119" s="219"/>
      <c r="EA119" s="219"/>
      <c r="EB119" s="219"/>
      <c r="EC119" s="219"/>
      <c r="ED119" s="219"/>
      <c r="EE119" s="219"/>
      <c r="EF119" s="219"/>
      <c r="EG119" s="219"/>
      <c r="EH119" s="219"/>
      <c r="EI119" s="219"/>
      <c r="EJ119" s="219"/>
      <c r="EK119" s="222"/>
      <c r="EL119" s="230"/>
      <c r="EM119" s="243"/>
      <c r="EP119" s="238"/>
      <c r="EQ119" s="229"/>
      <c r="ER119" s="219"/>
      <c r="ES119" s="219"/>
      <c r="ET119" s="219"/>
      <c r="EU119" s="219"/>
      <c r="EV119" s="219"/>
      <c r="EW119" s="219"/>
      <c r="EX119" s="219"/>
      <c r="EY119" s="219"/>
      <c r="EZ119" s="219"/>
      <c r="FA119" s="219"/>
      <c r="FB119" s="219"/>
      <c r="FC119" s="219"/>
      <c r="FD119" s="219"/>
      <c r="FE119" s="230"/>
      <c r="FF119" s="238"/>
      <c r="FG119" s="238"/>
      <c r="FH119" s="238"/>
      <c r="FI119" s="229"/>
      <c r="FJ119" s="219"/>
      <c r="FK119" s="219"/>
      <c r="FL119" s="219"/>
      <c r="FM119" s="219"/>
      <c r="FN119" s="219"/>
      <c r="FO119" s="219"/>
      <c r="FP119" s="219"/>
      <c r="FQ119" s="368"/>
      <c r="FR119" s="219"/>
      <c r="FS119" s="219"/>
      <c r="FT119" s="219"/>
      <c r="FU119" s="222"/>
      <c r="FV119" s="230"/>
      <c r="FW119" s="238"/>
      <c r="GI119" s="219"/>
      <c r="GJ119" s="219"/>
      <c r="GK119" s="219"/>
      <c r="GL119" s="219"/>
    </row>
    <row r="120" spans="2:194" ht="12" customHeight="1">
      <c r="B120" s="238"/>
      <c r="C120" s="229"/>
      <c r="D120" s="219">
        <v>4</v>
      </c>
      <c r="E120" s="219"/>
      <c r="F120" s="219" t="s">
        <v>215</v>
      </c>
      <c r="G120" s="219"/>
      <c r="H120" s="219"/>
      <c r="I120" s="219"/>
      <c r="J120" s="219"/>
      <c r="K120" s="219"/>
      <c r="L120" s="219"/>
      <c r="M120" s="219"/>
      <c r="N120" s="219"/>
      <c r="O120" s="219"/>
      <c r="P120" s="350"/>
      <c r="Q120" s="230"/>
      <c r="R120" s="238"/>
      <c r="S120" s="238"/>
      <c r="T120" s="238"/>
      <c r="U120" s="229">
        <v>4</v>
      </c>
      <c r="V120" s="219"/>
      <c r="W120" s="1261"/>
      <c r="X120" s="1092"/>
      <c r="Y120" s="1092"/>
      <c r="Z120" s="1092"/>
      <c r="AA120" s="968"/>
      <c r="AB120" s="219"/>
      <c r="AC120" s="350"/>
      <c r="AD120" s="219"/>
      <c r="AE120" s="350"/>
      <c r="AF120" s="219"/>
      <c r="AG120" s="350"/>
      <c r="AH120" s="230"/>
      <c r="AI120" s="238"/>
      <c r="AJ120" s="219"/>
      <c r="AK120" s="219"/>
      <c r="AL120" s="240"/>
      <c r="AM120" s="229"/>
      <c r="AN120" s="219">
        <v>4</v>
      </c>
      <c r="AO120" s="219"/>
      <c r="AP120" s="219" t="s">
        <v>215</v>
      </c>
      <c r="AQ120" s="219"/>
      <c r="AR120" s="219"/>
      <c r="AS120" s="219"/>
      <c r="AT120" s="219"/>
      <c r="AU120" s="219"/>
      <c r="AV120" s="219"/>
      <c r="AW120" s="219"/>
      <c r="AX120" s="219"/>
      <c r="AY120" s="219"/>
      <c r="AZ120" s="350"/>
      <c r="BA120" s="230"/>
      <c r="BB120" s="243"/>
      <c r="BC120" s="243"/>
      <c r="BD120" s="243"/>
      <c r="BE120" s="229">
        <v>4</v>
      </c>
      <c r="BF120" s="219"/>
      <c r="BG120" s="1261"/>
      <c r="BH120" s="1092"/>
      <c r="BI120" s="1092"/>
      <c r="BJ120" s="1092"/>
      <c r="BK120" s="968"/>
      <c r="BL120" s="219"/>
      <c r="BM120" s="350"/>
      <c r="BN120" s="219"/>
      <c r="BO120" s="350"/>
      <c r="BP120" s="219"/>
      <c r="BQ120" s="350"/>
      <c r="BR120" s="230"/>
      <c r="BS120" s="243"/>
      <c r="BV120" s="238"/>
      <c r="BW120" s="229"/>
      <c r="BX120" s="219">
        <v>4</v>
      </c>
      <c r="BY120" s="219"/>
      <c r="BZ120" s="219" t="s">
        <v>215</v>
      </c>
      <c r="CA120" s="219"/>
      <c r="CB120" s="219"/>
      <c r="CC120" s="219"/>
      <c r="CD120" s="219"/>
      <c r="CE120" s="219"/>
      <c r="CF120" s="219"/>
      <c r="CG120" s="219"/>
      <c r="CH120" s="219"/>
      <c r="CI120" s="219"/>
      <c r="CJ120" s="350"/>
      <c r="CK120" s="230"/>
      <c r="CL120" s="238"/>
      <c r="CM120" s="238"/>
      <c r="CN120" s="238"/>
      <c r="CO120" s="229">
        <v>4</v>
      </c>
      <c r="CP120" s="219"/>
      <c r="CQ120" s="1261"/>
      <c r="CR120" s="1092"/>
      <c r="CS120" s="1092"/>
      <c r="CT120" s="1092"/>
      <c r="CU120" s="968"/>
      <c r="CV120" s="219"/>
      <c r="CW120" s="350"/>
      <c r="CX120" s="219"/>
      <c r="CY120" s="350"/>
      <c r="CZ120" s="219"/>
      <c r="DA120" s="350"/>
      <c r="DB120" s="230"/>
      <c r="DC120" s="238"/>
      <c r="DF120" s="243"/>
      <c r="DG120" s="229"/>
      <c r="DH120" s="219">
        <v>4</v>
      </c>
      <c r="DI120" s="219"/>
      <c r="DJ120" s="219" t="s">
        <v>215</v>
      </c>
      <c r="DK120" s="219"/>
      <c r="DL120" s="219"/>
      <c r="DM120" s="219"/>
      <c r="DN120" s="219"/>
      <c r="DO120" s="219"/>
      <c r="DP120" s="219"/>
      <c r="DQ120" s="219"/>
      <c r="DR120" s="219"/>
      <c r="DS120" s="219"/>
      <c r="DT120" s="350"/>
      <c r="DU120" s="230"/>
      <c r="DV120" s="243"/>
      <c r="DW120" s="243"/>
      <c r="DX120" s="243"/>
      <c r="DY120" s="229">
        <v>4</v>
      </c>
      <c r="DZ120" s="219"/>
      <c r="EA120" s="1261"/>
      <c r="EB120" s="1092"/>
      <c r="EC120" s="1092"/>
      <c r="ED120" s="1092"/>
      <c r="EE120" s="968"/>
      <c r="EF120" s="219"/>
      <c r="EG120" s="350"/>
      <c r="EH120" s="219"/>
      <c r="EI120" s="350"/>
      <c r="EJ120" s="219"/>
      <c r="EK120" s="350"/>
      <c r="EL120" s="230"/>
      <c r="EM120" s="243"/>
      <c r="EP120" s="238"/>
      <c r="EQ120" s="229"/>
      <c r="ER120" s="219">
        <v>4</v>
      </c>
      <c r="ES120" s="219"/>
      <c r="ET120" s="219" t="s">
        <v>215</v>
      </c>
      <c r="EU120" s="219"/>
      <c r="EV120" s="219"/>
      <c r="EW120" s="219"/>
      <c r="EX120" s="219"/>
      <c r="EY120" s="219"/>
      <c r="EZ120" s="219"/>
      <c r="FA120" s="219"/>
      <c r="FB120" s="219"/>
      <c r="FC120" s="219"/>
      <c r="FD120" s="350"/>
      <c r="FE120" s="230"/>
      <c r="FF120" s="238"/>
      <c r="FG120" s="238"/>
      <c r="FH120" s="238"/>
      <c r="FI120" s="229">
        <v>4</v>
      </c>
      <c r="FJ120" s="219"/>
      <c r="FK120" s="1261"/>
      <c r="FL120" s="1092"/>
      <c r="FM120" s="1092"/>
      <c r="FN120" s="1092"/>
      <c r="FO120" s="968"/>
      <c r="FP120" s="219"/>
      <c r="FQ120" s="350"/>
      <c r="FR120" s="219"/>
      <c r="FS120" s="350"/>
      <c r="FT120" s="219"/>
      <c r="FU120" s="350"/>
      <c r="FV120" s="230"/>
      <c r="FW120" s="238"/>
      <c r="GI120" s="219"/>
      <c r="GJ120" s="219"/>
      <c r="GK120" s="219"/>
      <c r="GL120" s="219"/>
    </row>
    <row r="121" spans="2:194" ht="5.25" customHeight="1">
      <c r="B121" s="238"/>
      <c r="C121" s="229"/>
      <c r="D121" s="219"/>
      <c r="E121" s="219"/>
      <c r="F121" s="219"/>
      <c r="G121" s="219"/>
      <c r="H121" s="219"/>
      <c r="I121" s="219"/>
      <c r="J121" s="219"/>
      <c r="K121" s="219"/>
      <c r="L121" s="219"/>
      <c r="M121" s="219"/>
      <c r="N121" s="219"/>
      <c r="O121" s="219"/>
      <c r="P121" s="219"/>
      <c r="Q121" s="230"/>
      <c r="R121" s="238"/>
      <c r="S121" s="238"/>
      <c r="T121" s="238"/>
      <c r="U121" s="229"/>
      <c r="V121" s="219"/>
      <c r="W121" s="219"/>
      <c r="X121" s="219"/>
      <c r="Y121" s="219"/>
      <c r="Z121" s="219"/>
      <c r="AA121" s="219"/>
      <c r="AB121" s="219"/>
      <c r="AC121" s="219"/>
      <c r="AD121" s="219"/>
      <c r="AE121" s="219"/>
      <c r="AF121" s="219"/>
      <c r="AG121" s="219"/>
      <c r="AH121" s="230"/>
      <c r="AI121" s="238"/>
      <c r="AJ121" s="219"/>
      <c r="AK121" s="219"/>
      <c r="AL121" s="240"/>
      <c r="AM121" s="229"/>
      <c r="AN121" s="219"/>
      <c r="AO121" s="219"/>
      <c r="AP121" s="219"/>
      <c r="AQ121" s="219"/>
      <c r="AR121" s="219"/>
      <c r="AS121" s="219"/>
      <c r="AT121" s="219"/>
      <c r="AU121" s="219"/>
      <c r="AV121" s="219"/>
      <c r="AW121" s="219"/>
      <c r="AX121" s="219"/>
      <c r="AY121" s="219"/>
      <c r="AZ121" s="219"/>
      <c r="BA121" s="230"/>
      <c r="BB121" s="243"/>
      <c r="BC121" s="243"/>
      <c r="BD121" s="243"/>
      <c r="BE121" s="229"/>
      <c r="BF121" s="219"/>
      <c r="BG121" s="219"/>
      <c r="BH121" s="219"/>
      <c r="BI121" s="219"/>
      <c r="BJ121" s="219"/>
      <c r="BK121" s="219"/>
      <c r="BL121" s="219"/>
      <c r="BM121" s="219"/>
      <c r="BN121" s="219"/>
      <c r="BO121" s="219"/>
      <c r="BP121" s="219"/>
      <c r="BQ121" s="219"/>
      <c r="BR121" s="230"/>
      <c r="BS121" s="243"/>
      <c r="BV121" s="238"/>
      <c r="BW121" s="229"/>
      <c r="BX121" s="219"/>
      <c r="BY121" s="219"/>
      <c r="BZ121" s="219"/>
      <c r="CA121" s="219"/>
      <c r="CB121" s="219"/>
      <c r="CC121" s="219"/>
      <c r="CD121" s="219"/>
      <c r="CE121" s="219"/>
      <c r="CF121" s="219"/>
      <c r="CG121" s="219"/>
      <c r="CH121" s="219"/>
      <c r="CI121" s="219"/>
      <c r="CJ121" s="219"/>
      <c r="CK121" s="230"/>
      <c r="CL121" s="238"/>
      <c r="CM121" s="238"/>
      <c r="CN121" s="238"/>
      <c r="CO121" s="229"/>
      <c r="CP121" s="219"/>
      <c r="CQ121" s="219"/>
      <c r="CR121" s="219"/>
      <c r="CS121" s="219"/>
      <c r="CT121" s="219"/>
      <c r="CU121" s="219"/>
      <c r="CV121" s="219"/>
      <c r="CW121" s="219"/>
      <c r="CX121" s="219"/>
      <c r="CY121" s="219"/>
      <c r="CZ121" s="219"/>
      <c r="DA121" s="219"/>
      <c r="DB121" s="230"/>
      <c r="DC121" s="238"/>
      <c r="DF121" s="243"/>
      <c r="DG121" s="229"/>
      <c r="DH121" s="219"/>
      <c r="DI121" s="219"/>
      <c r="DJ121" s="219"/>
      <c r="DK121" s="219"/>
      <c r="DL121" s="219"/>
      <c r="DM121" s="219"/>
      <c r="DN121" s="219"/>
      <c r="DO121" s="219"/>
      <c r="DP121" s="219"/>
      <c r="DQ121" s="219"/>
      <c r="DR121" s="219"/>
      <c r="DS121" s="219"/>
      <c r="DT121" s="219"/>
      <c r="DU121" s="230"/>
      <c r="DV121" s="243"/>
      <c r="DW121" s="243"/>
      <c r="DX121" s="243"/>
      <c r="DY121" s="229"/>
      <c r="DZ121" s="219"/>
      <c r="EA121" s="219"/>
      <c r="EB121" s="219"/>
      <c r="EC121" s="219"/>
      <c r="ED121" s="219"/>
      <c r="EE121" s="219"/>
      <c r="EF121" s="219"/>
      <c r="EG121" s="219"/>
      <c r="EH121" s="219"/>
      <c r="EI121" s="219"/>
      <c r="EJ121" s="219"/>
      <c r="EK121" s="219"/>
      <c r="EL121" s="230"/>
      <c r="EM121" s="243"/>
      <c r="EP121" s="238"/>
      <c r="EQ121" s="229"/>
      <c r="ER121" s="219"/>
      <c r="ES121" s="219"/>
      <c r="ET121" s="219"/>
      <c r="EU121" s="219"/>
      <c r="EV121" s="219"/>
      <c r="EW121" s="219"/>
      <c r="EX121" s="219"/>
      <c r="EY121" s="219"/>
      <c r="EZ121" s="219"/>
      <c r="FA121" s="219"/>
      <c r="FB121" s="219"/>
      <c r="FC121" s="219"/>
      <c r="FD121" s="219"/>
      <c r="FE121" s="230"/>
      <c r="FF121" s="238"/>
      <c r="FG121" s="238"/>
      <c r="FH121" s="238"/>
      <c r="FI121" s="229"/>
      <c r="FJ121" s="219"/>
      <c r="FK121" s="219"/>
      <c r="FL121" s="219"/>
      <c r="FM121" s="219"/>
      <c r="FN121" s="219"/>
      <c r="FO121" s="219"/>
      <c r="FP121" s="219"/>
      <c r="FQ121" s="368"/>
      <c r="FR121" s="219"/>
      <c r="FS121" s="219"/>
      <c r="FT121" s="219"/>
      <c r="FU121" s="219"/>
      <c r="FV121" s="230"/>
      <c r="FW121" s="238"/>
      <c r="GI121" s="219"/>
      <c r="GJ121" s="219"/>
      <c r="GK121" s="219"/>
      <c r="GL121" s="219"/>
    </row>
    <row r="122" spans="2:194" ht="12" customHeight="1">
      <c r="B122" s="238"/>
      <c r="C122" s="229"/>
      <c r="D122" s="219">
        <v>5</v>
      </c>
      <c r="E122" s="219"/>
      <c r="F122" s="219" t="s">
        <v>661</v>
      </c>
      <c r="G122" s="219"/>
      <c r="H122" s="1261"/>
      <c r="I122" s="1092"/>
      <c r="J122" s="1092"/>
      <c r="K122" s="1092"/>
      <c r="L122" s="1092"/>
      <c r="M122" s="1092"/>
      <c r="N122" s="968"/>
      <c r="O122" s="219"/>
      <c r="P122" s="350"/>
      <c r="Q122" s="230"/>
      <c r="R122" s="238"/>
      <c r="S122" s="238"/>
      <c r="T122" s="238"/>
      <c r="U122" s="229"/>
      <c r="V122" s="219"/>
      <c r="W122" s="219"/>
      <c r="X122" s="219"/>
      <c r="Y122" s="219"/>
      <c r="Z122" s="219"/>
      <c r="AA122" s="219"/>
      <c r="AB122" s="219"/>
      <c r="AC122" s="219"/>
      <c r="AD122" s="219"/>
      <c r="AE122" s="221" t="s">
        <v>124</v>
      </c>
      <c r="AF122" s="219"/>
      <c r="AG122" s="407">
        <f>AG114+AG116+AG118+AG120</f>
        <v>0</v>
      </c>
      <c r="AH122" s="230"/>
      <c r="AI122" s="272">
        <f>MTDC!N135</f>
        <v>0</v>
      </c>
      <c r="AJ122" s="219"/>
      <c r="AK122" s="219"/>
      <c r="AL122" s="240"/>
      <c r="AM122" s="229"/>
      <c r="AN122" s="219">
        <v>5</v>
      </c>
      <c r="AO122" s="219"/>
      <c r="AP122" s="219" t="s">
        <v>661</v>
      </c>
      <c r="AQ122" s="219"/>
      <c r="AR122" s="1261"/>
      <c r="AS122" s="1092"/>
      <c r="AT122" s="1092"/>
      <c r="AU122" s="1092"/>
      <c r="AV122" s="1092"/>
      <c r="AW122" s="1092"/>
      <c r="AX122" s="968"/>
      <c r="AY122" s="219"/>
      <c r="AZ122" s="350"/>
      <c r="BA122" s="230"/>
      <c r="BB122" s="243"/>
      <c r="BC122" s="243"/>
      <c r="BD122" s="243"/>
      <c r="BE122" s="229"/>
      <c r="BF122" s="219"/>
      <c r="BG122" s="219"/>
      <c r="BH122" s="219"/>
      <c r="BI122" s="219"/>
      <c r="BJ122" s="219"/>
      <c r="BK122" s="219"/>
      <c r="BL122" s="219"/>
      <c r="BM122" s="219"/>
      <c r="BN122" s="219"/>
      <c r="BO122" s="221" t="s">
        <v>124</v>
      </c>
      <c r="BP122" s="219"/>
      <c r="BQ122" s="407">
        <f>BQ114+BQ116+BQ118+BQ120</f>
        <v>0</v>
      </c>
      <c r="BR122" s="230"/>
      <c r="BS122" s="272">
        <f>MTDC!P135</f>
        <v>0</v>
      </c>
      <c r="BV122" s="238"/>
      <c r="BW122" s="229"/>
      <c r="BX122" s="219">
        <v>5</v>
      </c>
      <c r="BY122" s="219"/>
      <c r="BZ122" s="219" t="s">
        <v>661</v>
      </c>
      <c r="CA122" s="219"/>
      <c r="CB122" s="1261"/>
      <c r="CC122" s="1092"/>
      <c r="CD122" s="1092"/>
      <c r="CE122" s="1092"/>
      <c r="CF122" s="1092"/>
      <c r="CG122" s="1092"/>
      <c r="CH122" s="968"/>
      <c r="CI122" s="219"/>
      <c r="CJ122" s="350"/>
      <c r="CK122" s="230"/>
      <c r="CL122" s="238"/>
      <c r="CM122" s="238"/>
      <c r="CN122" s="238"/>
      <c r="CO122" s="229"/>
      <c r="CP122" s="219"/>
      <c r="CQ122" s="219"/>
      <c r="CR122" s="219"/>
      <c r="CS122" s="219"/>
      <c r="CT122" s="219"/>
      <c r="CU122" s="219"/>
      <c r="CV122" s="219"/>
      <c r="CW122" s="219"/>
      <c r="CX122" s="219"/>
      <c r="CY122" s="221" t="s">
        <v>124</v>
      </c>
      <c r="CZ122" s="219"/>
      <c r="DA122" s="407">
        <f>DA114+DA116+DA118+DA120</f>
        <v>0</v>
      </c>
      <c r="DB122" s="230"/>
      <c r="DC122" s="272">
        <f>MTDC!R135</f>
        <v>0</v>
      </c>
      <c r="DF122" s="243"/>
      <c r="DG122" s="229"/>
      <c r="DH122" s="219">
        <v>5</v>
      </c>
      <c r="DI122" s="219"/>
      <c r="DJ122" s="219" t="s">
        <v>661</v>
      </c>
      <c r="DK122" s="219"/>
      <c r="DL122" s="1261"/>
      <c r="DM122" s="1092"/>
      <c r="DN122" s="1092"/>
      <c r="DO122" s="1092"/>
      <c r="DP122" s="1092"/>
      <c r="DQ122" s="1092"/>
      <c r="DR122" s="968"/>
      <c r="DS122" s="219"/>
      <c r="DT122" s="350"/>
      <c r="DU122" s="230"/>
      <c r="DV122" s="243"/>
      <c r="DW122" s="243"/>
      <c r="DX122" s="243"/>
      <c r="DY122" s="229"/>
      <c r="DZ122" s="219"/>
      <c r="EA122" s="219"/>
      <c r="EB122" s="219"/>
      <c r="EC122" s="219"/>
      <c r="ED122" s="219"/>
      <c r="EE122" s="219"/>
      <c r="EF122" s="219"/>
      <c r="EG122" s="219"/>
      <c r="EH122" s="219"/>
      <c r="EI122" s="221" t="s">
        <v>124</v>
      </c>
      <c r="EJ122" s="219"/>
      <c r="EK122" s="407">
        <f>EK114+EK116+EK118+EK120</f>
        <v>0</v>
      </c>
      <c r="EL122" s="230"/>
      <c r="EM122" s="272">
        <f>MTDC!T135</f>
        <v>0</v>
      </c>
      <c r="EP122" s="238"/>
      <c r="EQ122" s="229"/>
      <c r="ER122" s="219">
        <v>5</v>
      </c>
      <c r="ES122" s="219"/>
      <c r="ET122" s="219" t="s">
        <v>661</v>
      </c>
      <c r="EU122" s="219"/>
      <c r="EV122" s="1261"/>
      <c r="EW122" s="1092"/>
      <c r="EX122" s="1092"/>
      <c r="EY122" s="1092"/>
      <c r="EZ122" s="1092"/>
      <c r="FA122" s="1092"/>
      <c r="FB122" s="968"/>
      <c r="FC122" s="219"/>
      <c r="FD122" s="350"/>
      <c r="FE122" s="230"/>
      <c r="FF122" s="238"/>
      <c r="FG122" s="238"/>
      <c r="FH122" s="238"/>
      <c r="FI122" s="229"/>
      <c r="FJ122" s="219"/>
      <c r="FK122" s="219"/>
      <c r="FL122" s="219"/>
      <c r="FM122" s="219"/>
      <c r="FN122" s="219"/>
      <c r="FO122" s="219"/>
      <c r="FP122" s="219"/>
      <c r="FQ122" s="219"/>
      <c r="FR122" s="219"/>
      <c r="FS122" s="221" t="s">
        <v>124</v>
      </c>
      <c r="FT122" s="219"/>
      <c r="FU122" s="407">
        <f>FU114+FU116+FU118+FU120</f>
        <v>0</v>
      </c>
      <c r="FV122" s="230"/>
      <c r="FW122" s="272">
        <f>MTDC!V135</f>
        <v>0</v>
      </c>
      <c r="GI122" s="219"/>
      <c r="GJ122" s="219"/>
      <c r="GK122" s="219"/>
      <c r="GL122" s="219"/>
    </row>
    <row r="123" spans="2:194" ht="5.25" customHeight="1">
      <c r="B123" s="238"/>
      <c r="C123" s="229"/>
      <c r="D123" s="219"/>
      <c r="E123" s="219"/>
      <c r="F123" s="219"/>
      <c r="G123" s="219"/>
      <c r="H123" s="219"/>
      <c r="I123" s="219"/>
      <c r="J123" s="219"/>
      <c r="K123" s="219"/>
      <c r="L123" s="219"/>
      <c r="M123" s="219"/>
      <c r="N123" s="219"/>
      <c r="O123" s="219"/>
      <c r="P123" s="219"/>
      <c r="Q123" s="230"/>
      <c r="R123" s="238"/>
      <c r="S123" s="238"/>
      <c r="T123" s="238"/>
      <c r="U123" s="229"/>
      <c r="V123" s="219"/>
      <c r="W123" s="219"/>
      <c r="X123" s="219"/>
      <c r="Y123" s="219"/>
      <c r="Z123" s="219"/>
      <c r="AA123" s="219"/>
      <c r="AB123" s="219"/>
      <c r="AC123" s="219"/>
      <c r="AD123" s="219"/>
      <c r="AE123" s="219"/>
      <c r="AF123" s="219"/>
      <c r="AG123" s="368"/>
      <c r="AH123" s="230"/>
      <c r="AI123" s="238"/>
      <c r="AJ123" s="219"/>
      <c r="AK123" s="219"/>
      <c r="AL123" s="240"/>
      <c r="AM123" s="229"/>
      <c r="AN123" s="219"/>
      <c r="AO123" s="219"/>
      <c r="AP123" s="219"/>
      <c r="AQ123" s="219"/>
      <c r="AR123" s="219"/>
      <c r="AS123" s="219"/>
      <c r="AT123" s="219"/>
      <c r="AU123" s="219"/>
      <c r="AV123" s="219"/>
      <c r="AW123" s="219"/>
      <c r="AX123" s="219"/>
      <c r="AY123" s="219"/>
      <c r="AZ123" s="219"/>
      <c r="BA123" s="230"/>
      <c r="BB123" s="243"/>
      <c r="BC123" s="243"/>
      <c r="BD123" s="243"/>
      <c r="BE123" s="229"/>
      <c r="BF123" s="219"/>
      <c r="BG123" s="219"/>
      <c r="BH123" s="219"/>
      <c r="BI123" s="219"/>
      <c r="BJ123" s="219"/>
      <c r="BK123" s="219"/>
      <c r="BL123" s="219"/>
      <c r="BM123" s="219"/>
      <c r="BN123" s="219"/>
      <c r="BO123" s="219"/>
      <c r="BP123" s="219"/>
      <c r="BQ123" s="219"/>
      <c r="BR123" s="230"/>
      <c r="BS123" s="243"/>
      <c r="BV123" s="238"/>
      <c r="BW123" s="229"/>
      <c r="BX123" s="219"/>
      <c r="BY123" s="219"/>
      <c r="BZ123" s="219"/>
      <c r="CA123" s="219"/>
      <c r="CB123" s="219"/>
      <c r="CC123" s="219"/>
      <c r="CD123" s="219"/>
      <c r="CE123" s="219"/>
      <c r="CF123" s="219"/>
      <c r="CG123" s="219"/>
      <c r="CH123" s="219"/>
      <c r="CI123" s="219"/>
      <c r="CJ123" s="219"/>
      <c r="CK123" s="230"/>
      <c r="CL123" s="238"/>
      <c r="CM123" s="238"/>
      <c r="CN123" s="238"/>
      <c r="CO123" s="229"/>
      <c r="CP123" s="219"/>
      <c r="CQ123" s="219"/>
      <c r="CR123" s="219"/>
      <c r="CS123" s="219"/>
      <c r="CT123" s="219"/>
      <c r="CU123" s="219"/>
      <c r="CV123" s="219"/>
      <c r="CW123" s="219"/>
      <c r="CX123" s="219"/>
      <c r="CY123" s="219"/>
      <c r="CZ123" s="219"/>
      <c r="DA123" s="219"/>
      <c r="DB123" s="230"/>
      <c r="DC123" s="238"/>
      <c r="DF123" s="243"/>
      <c r="DG123" s="229"/>
      <c r="DH123" s="219"/>
      <c r="DI123" s="219"/>
      <c r="DJ123" s="219"/>
      <c r="DK123" s="219"/>
      <c r="DL123" s="219"/>
      <c r="DM123" s="219"/>
      <c r="DN123" s="219"/>
      <c r="DO123" s="219"/>
      <c r="DP123" s="219"/>
      <c r="DQ123" s="219"/>
      <c r="DR123" s="219"/>
      <c r="DS123" s="219"/>
      <c r="DT123" s="219"/>
      <c r="DU123" s="230"/>
      <c r="DV123" s="243"/>
      <c r="DW123" s="243"/>
      <c r="DX123" s="243"/>
      <c r="DY123" s="229"/>
      <c r="DZ123" s="219"/>
      <c r="EA123" s="219"/>
      <c r="EB123" s="219"/>
      <c r="EC123" s="219"/>
      <c r="ED123" s="219"/>
      <c r="EE123" s="219"/>
      <c r="EF123" s="219"/>
      <c r="EG123" s="219"/>
      <c r="EH123" s="219"/>
      <c r="EI123" s="219"/>
      <c r="EJ123" s="219"/>
      <c r="EK123" s="368"/>
      <c r="EL123" s="230"/>
      <c r="EM123" s="243"/>
      <c r="EP123" s="238"/>
      <c r="EQ123" s="229"/>
      <c r="ER123" s="219"/>
      <c r="ES123" s="219"/>
      <c r="ET123" s="219"/>
      <c r="EU123" s="219"/>
      <c r="EV123" s="219"/>
      <c r="EW123" s="219"/>
      <c r="EX123" s="219"/>
      <c r="EY123" s="219"/>
      <c r="EZ123" s="219"/>
      <c r="FA123" s="219"/>
      <c r="FB123" s="219"/>
      <c r="FC123" s="219"/>
      <c r="FD123" s="219"/>
      <c r="FE123" s="230"/>
      <c r="FF123" s="238"/>
      <c r="FG123" s="238"/>
      <c r="FH123" s="238"/>
      <c r="FI123" s="229"/>
      <c r="FJ123" s="219"/>
      <c r="FK123" s="219"/>
      <c r="FL123" s="219"/>
      <c r="FM123" s="219"/>
      <c r="FN123" s="219"/>
      <c r="FO123" s="219"/>
      <c r="FP123" s="219"/>
      <c r="FQ123" s="219"/>
      <c r="FR123" s="219"/>
      <c r="FS123" s="219"/>
      <c r="FT123" s="219"/>
      <c r="FU123" s="219"/>
      <c r="FV123" s="230"/>
      <c r="FW123" s="238"/>
      <c r="GI123" s="219"/>
      <c r="GJ123" s="219"/>
      <c r="GK123" s="219"/>
      <c r="GL123" s="219"/>
    </row>
    <row r="124" spans="2:194" ht="12" customHeight="1">
      <c r="B124" s="238"/>
      <c r="C124" s="229"/>
      <c r="D124" s="219"/>
      <c r="E124" s="219"/>
      <c r="F124" s="350"/>
      <c r="G124" s="219"/>
      <c r="H124" s="219" t="s">
        <v>121</v>
      </c>
      <c r="I124" s="219"/>
      <c r="J124" s="219"/>
      <c r="K124" s="219"/>
      <c r="L124" s="219"/>
      <c r="M124" s="219"/>
      <c r="N124" s="221" t="s">
        <v>118</v>
      </c>
      <c r="O124" s="219"/>
      <c r="P124" s="350">
        <f>P114+P116+P118+P120+P122</f>
        <v>0</v>
      </c>
      <c r="Q124" s="230"/>
      <c r="R124" s="238"/>
      <c r="S124" s="238"/>
      <c r="T124" s="238"/>
      <c r="U124" s="229"/>
      <c r="V124" s="219"/>
      <c r="W124" s="219"/>
      <c r="X124" s="219"/>
      <c r="Y124" s="219"/>
      <c r="Z124" s="219"/>
      <c r="AA124" s="219"/>
      <c r="AB124" s="219"/>
      <c r="AC124" s="219"/>
      <c r="AD124" s="219"/>
      <c r="AE124" s="219"/>
      <c r="AF124" s="219"/>
      <c r="AG124" s="219"/>
      <c r="AH124" s="230"/>
      <c r="AI124" s="238"/>
      <c r="AJ124" s="219"/>
      <c r="AK124" s="219"/>
      <c r="AL124" s="240"/>
      <c r="AM124" s="229"/>
      <c r="AN124" s="219"/>
      <c r="AO124" s="219"/>
      <c r="AP124" s="350"/>
      <c r="AQ124" s="219"/>
      <c r="AR124" s="219" t="s">
        <v>121</v>
      </c>
      <c r="AS124" s="219"/>
      <c r="AT124" s="219"/>
      <c r="AU124" s="219"/>
      <c r="AV124" s="219"/>
      <c r="AW124" s="219"/>
      <c r="AX124" s="221" t="s">
        <v>118</v>
      </c>
      <c r="AY124" s="219"/>
      <c r="AZ124" s="350">
        <f>AZ114+AZ116+AZ118+AZ120+AZ122</f>
        <v>0</v>
      </c>
      <c r="BA124" s="230"/>
      <c r="BB124" s="243"/>
      <c r="BC124" s="243"/>
      <c r="BD124" s="243"/>
      <c r="BE124" s="229"/>
      <c r="BF124" s="219"/>
      <c r="BG124" s="219"/>
      <c r="BH124" s="219"/>
      <c r="BI124" s="219"/>
      <c r="BJ124" s="219"/>
      <c r="BK124" s="219"/>
      <c r="BL124" s="219"/>
      <c r="BM124" s="219"/>
      <c r="BN124" s="219"/>
      <c r="BO124" s="219"/>
      <c r="BP124" s="219"/>
      <c r="BQ124" s="219"/>
      <c r="BR124" s="230"/>
      <c r="BS124" s="243"/>
      <c r="BV124" s="238"/>
      <c r="BW124" s="229"/>
      <c r="BX124" s="219"/>
      <c r="BY124" s="219"/>
      <c r="BZ124" s="350"/>
      <c r="CA124" s="219"/>
      <c r="CB124" s="219" t="s">
        <v>121</v>
      </c>
      <c r="CC124" s="219"/>
      <c r="CD124" s="219"/>
      <c r="CE124" s="219"/>
      <c r="CF124" s="219"/>
      <c r="CG124" s="219"/>
      <c r="CH124" s="221" t="s">
        <v>118</v>
      </c>
      <c r="CI124" s="219"/>
      <c r="CJ124" s="350">
        <f>CJ114+CJ116+CJ118+CJ120+CJ122</f>
        <v>0</v>
      </c>
      <c r="CK124" s="230"/>
      <c r="CL124" s="238"/>
      <c r="CM124" s="238"/>
      <c r="CN124" s="238"/>
      <c r="CO124" s="229"/>
      <c r="CP124" s="219"/>
      <c r="CQ124" s="219"/>
      <c r="CR124" s="219"/>
      <c r="CS124" s="219"/>
      <c r="CT124" s="219"/>
      <c r="CU124" s="219"/>
      <c r="CV124" s="219"/>
      <c r="CW124" s="219"/>
      <c r="CX124" s="219"/>
      <c r="CY124" s="219"/>
      <c r="CZ124" s="219"/>
      <c r="DA124" s="219"/>
      <c r="DB124" s="230"/>
      <c r="DC124" s="238"/>
      <c r="DF124" s="243"/>
      <c r="DG124" s="229"/>
      <c r="DH124" s="219"/>
      <c r="DI124" s="219"/>
      <c r="DJ124" s="350"/>
      <c r="DK124" s="219"/>
      <c r="DL124" s="219" t="s">
        <v>121</v>
      </c>
      <c r="DM124" s="219"/>
      <c r="DN124" s="219"/>
      <c r="DO124" s="219"/>
      <c r="DP124" s="219"/>
      <c r="DQ124" s="219"/>
      <c r="DR124" s="221" t="s">
        <v>118</v>
      </c>
      <c r="DS124" s="219"/>
      <c r="DT124" s="350">
        <f>DT114+DT116+DT118+DT120+DT122</f>
        <v>0</v>
      </c>
      <c r="DU124" s="230"/>
      <c r="DV124" s="243"/>
      <c r="DW124" s="243"/>
      <c r="DX124" s="243"/>
      <c r="DY124" s="229"/>
      <c r="DZ124" s="219"/>
      <c r="EA124" s="219"/>
      <c r="EB124" s="219"/>
      <c r="EC124" s="219"/>
      <c r="ED124" s="219"/>
      <c r="EE124" s="219"/>
      <c r="EF124" s="219"/>
      <c r="EG124" s="219"/>
      <c r="EH124" s="219"/>
      <c r="EI124" s="219"/>
      <c r="EJ124" s="219"/>
      <c r="EK124" s="219"/>
      <c r="EL124" s="230"/>
      <c r="EM124" s="243"/>
      <c r="EP124" s="238"/>
      <c r="EQ124" s="229"/>
      <c r="ER124" s="219"/>
      <c r="ES124" s="219"/>
      <c r="ET124" s="350"/>
      <c r="EU124" s="219"/>
      <c r="EV124" s="219" t="s">
        <v>121</v>
      </c>
      <c r="EW124" s="219"/>
      <c r="EX124" s="219"/>
      <c r="EY124" s="219"/>
      <c r="EZ124" s="219"/>
      <c r="FA124" s="219"/>
      <c r="FB124" s="221" t="s">
        <v>118</v>
      </c>
      <c r="FC124" s="219"/>
      <c r="FD124" s="350">
        <f>FD114+FD116+FD118+FD120+FD122</f>
        <v>0</v>
      </c>
      <c r="FE124" s="230"/>
      <c r="FF124" s="238"/>
      <c r="FG124" s="238"/>
      <c r="FH124" s="238"/>
      <c r="FI124" s="229"/>
      <c r="FJ124" s="219"/>
      <c r="FK124" s="219"/>
      <c r="FL124" s="219"/>
      <c r="FM124" s="219"/>
      <c r="FN124" s="219"/>
      <c r="FO124" s="219"/>
      <c r="FP124" s="219"/>
      <c r="FQ124" s="219"/>
      <c r="FR124" s="219"/>
      <c r="FS124" s="219"/>
      <c r="FT124" s="219"/>
      <c r="FU124" s="219"/>
      <c r="FV124" s="230"/>
      <c r="FW124" s="238"/>
      <c r="GI124" s="219"/>
      <c r="GJ124" s="219"/>
      <c r="GK124" s="219"/>
      <c r="GL124" s="219"/>
    </row>
    <row r="125" spans="2:194" ht="5.25" customHeight="1">
      <c r="B125" s="238"/>
      <c r="C125" s="229"/>
      <c r="D125" s="219"/>
      <c r="E125" s="219"/>
      <c r="F125" s="219"/>
      <c r="G125" s="219"/>
      <c r="H125" s="219"/>
      <c r="I125" s="219"/>
      <c r="J125" s="219"/>
      <c r="K125" s="219"/>
      <c r="L125" s="219"/>
      <c r="M125" s="219"/>
      <c r="N125" s="219"/>
      <c r="O125" s="219"/>
      <c r="P125" s="219"/>
      <c r="Q125" s="230"/>
      <c r="R125" s="238"/>
      <c r="S125" s="238"/>
      <c r="T125" s="238"/>
      <c r="U125" s="229"/>
      <c r="V125" s="219"/>
      <c r="W125" s="219"/>
      <c r="X125" s="219"/>
      <c r="Y125" s="219"/>
      <c r="Z125" s="219"/>
      <c r="AA125" s="219"/>
      <c r="AB125" s="219"/>
      <c r="AC125" s="219"/>
      <c r="AD125" s="219"/>
      <c r="AE125" s="219"/>
      <c r="AF125" s="219"/>
      <c r="AG125" s="219"/>
      <c r="AH125" s="230"/>
      <c r="AI125" s="238"/>
      <c r="AJ125" s="219"/>
      <c r="AK125" s="219"/>
      <c r="AL125" s="240"/>
      <c r="AM125" s="229"/>
      <c r="AN125" s="219"/>
      <c r="AO125" s="219"/>
      <c r="AP125" s="219"/>
      <c r="AQ125" s="219"/>
      <c r="AR125" s="219"/>
      <c r="AS125" s="219"/>
      <c r="AT125" s="219"/>
      <c r="AU125" s="219"/>
      <c r="AV125" s="219"/>
      <c r="AW125" s="219"/>
      <c r="AX125" s="219"/>
      <c r="AY125" s="219"/>
      <c r="AZ125" s="219"/>
      <c r="BA125" s="230"/>
      <c r="BB125" s="243"/>
      <c r="BC125" s="243"/>
      <c r="BD125" s="243"/>
      <c r="BE125" s="229"/>
      <c r="BF125" s="219"/>
      <c r="BG125" s="219"/>
      <c r="BH125" s="219"/>
      <c r="BI125" s="219"/>
      <c r="BJ125" s="219"/>
      <c r="BK125" s="219"/>
      <c r="BL125" s="219"/>
      <c r="BM125" s="219"/>
      <c r="BN125" s="219"/>
      <c r="BO125" s="219"/>
      <c r="BP125" s="219"/>
      <c r="BQ125" s="219"/>
      <c r="BR125" s="230"/>
      <c r="BS125" s="243"/>
      <c r="BV125" s="238"/>
      <c r="BW125" s="229"/>
      <c r="BX125" s="219"/>
      <c r="BY125" s="219"/>
      <c r="BZ125" s="219"/>
      <c r="CA125" s="219"/>
      <c r="CB125" s="219"/>
      <c r="CC125" s="219"/>
      <c r="CD125" s="219"/>
      <c r="CE125" s="219"/>
      <c r="CF125" s="219"/>
      <c r="CG125" s="219"/>
      <c r="CH125" s="219"/>
      <c r="CI125" s="219"/>
      <c r="CJ125" s="219"/>
      <c r="CK125" s="230"/>
      <c r="CL125" s="238"/>
      <c r="CM125" s="238"/>
      <c r="CN125" s="238"/>
      <c r="CO125" s="229"/>
      <c r="CP125" s="219"/>
      <c r="CQ125" s="219"/>
      <c r="CR125" s="219"/>
      <c r="CS125" s="219"/>
      <c r="CT125" s="219"/>
      <c r="CU125" s="219"/>
      <c r="CV125" s="219"/>
      <c r="CW125" s="219"/>
      <c r="CX125" s="219"/>
      <c r="CY125" s="219"/>
      <c r="CZ125" s="219"/>
      <c r="DA125" s="219"/>
      <c r="DB125" s="230"/>
      <c r="DC125" s="238"/>
      <c r="DF125" s="243"/>
      <c r="DG125" s="229"/>
      <c r="DH125" s="219"/>
      <c r="DI125" s="219"/>
      <c r="DJ125" s="219"/>
      <c r="DK125" s="219"/>
      <c r="DL125" s="219"/>
      <c r="DM125" s="219"/>
      <c r="DN125" s="219"/>
      <c r="DO125" s="219"/>
      <c r="DP125" s="219"/>
      <c r="DQ125" s="219"/>
      <c r="DR125" s="219"/>
      <c r="DS125" s="219"/>
      <c r="DT125" s="219"/>
      <c r="DU125" s="230"/>
      <c r="DV125" s="243"/>
      <c r="DW125" s="243"/>
      <c r="DX125" s="243"/>
      <c r="DY125" s="229"/>
      <c r="DZ125" s="219"/>
      <c r="EA125" s="219"/>
      <c r="EB125" s="219"/>
      <c r="EC125" s="219"/>
      <c r="ED125" s="219"/>
      <c r="EE125" s="219"/>
      <c r="EF125" s="219"/>
      <c r="EG125" s="219"/>
      <c r="EH125" s="219"/>
      <c r="EI125" s="219"/>
      <c r="EJ125" s="219"/>
      <c r="EK125" s="219"/>
      <c r="EL125" s="230"/>
      <c r="EM125" s="243"/>
      <c r="EP125" s="238"/>
      <c r="EQ125" s="229"/>
      <c r="ER125" s="219"/>
      <c r="ES125" s="219"/>
      <c r="ET125" s="219"/>
      <c r="EU125" s="219"/>
      <c r="EV125" s="219"/>
      <c r="EW125" s="219"/>
      <c r="EX125" s="219"/>
      <c r="EY125" s="219"/>
      <c r="EZ125" s="219"/>
      <c r="FA125" s="219"/>
      <c r="FB125" s="219"/>
      <c r="FC125" s="219"/>
      <c r="FD125" s="219"/>
      <c r="FE125" s="230"/>
      <c r="FF125" s="238"/>
      <c r="FG125" s="238"/>
      <c r="FH125" s="238"/>
      <c r="FI125" s="229"/>
      <c r="FJ125" s="219"/>
      <c r="FK125" s="219"/>
      <c r="FL125" s="219"/>
      <c r="FM125" s="219"/>
      <c r="FN125" s="219"/>
      <c r="FO125" s="219"/>
      <c r="FP125" s="219"/>
      <c r="FQ125" s="219"/>
      <c r="FR125" s="219"/>
      <c r="FS125" s="219"/>
      <c r="FT125" s="219"/>
      <c r="FU125" s="219"/>
      <c r="FV125" s="230"/>
      <c r="FW125" s="238"/>
      <c r="GI125" s="219"/>
      <c r="GJ125" s="219"/>
      <c r="GK125" s="219"/>
      <c r="GL125" s="219"/>
    </row>
    <row r="126" spans="2:194" ht="12" customHeight="1">
      <c r="B126" s="238"/>
      <c r="C126" s="234"/>
      <c r="D126" s="235"/>
      <c r="E126" s="235"/>
      <c r="F126" s="235"/>
      <c r="G126" s="235"/>
      <c r="H126" s="235"/>
      <c r="I126" s="235"/>
      <c r="J126" s="235"/>
      <c r="K126" s="235"/>
      <c r="L126" s="235"/>
      <c r="M126" s="235"/>
      <c r="N126" s="235"/>
      <c r="O126" s="235"/>
      <c r="P126" s="235"/>
      <c r="Q126" s="236"/>
      <c r="R126" s="238"/>
      <c r="S126" s="238"/>
      <c r="T126" s="238"/>
      <c r="U126" s="229"/>
      <c r="V126" s="219"/>
      <c r="W126" s="224" t="s">
        <v>673</v>
      </c>
      <c r="X126" s="219"/>
      <c r="Y126" s="219"/>
      <c r="Z126" s="219"/>
      <c r="AA126" s="219"/>
      <c r="AB126" s="219"/>
      <c r="AC126" s="219"/>
      <c r="AD126" s="219"/>
      <c r="AE126" s="219"/>
      <c r="AF126" s="219"/>
      <c r="AG126" s="225" t="s">
        <v>110</v>
      </c>
      <c r="AH126" s="230"/>
      <c r="AI126" s="238"/>
      <c r="AJ126" s="219"/>
      <c r="AK126" s="219"/>
      <c r="AL126" s="240"/>
      <c r="AM126" s="234"/>
      <c r="AN126" s="235"/>
      <c r="AO126" s="235"/>
      <c r="AP126" s="235"/>
      <c r="AQ126" s="235"/>
      <c r="AR126" s="235"/>
      <c r="AS126" s="235"/>
      <c r="AT126" s="235"/>
      <c r="AU126" s="235"/>
      <c r="AV126" s="235"/>
      <c r="AW126" s="235"/>
      <c r="AX126" s="235"/>
      <c r="AY126" s="235"/>
      <c r="AZ126" s="235"/>
      <c r="BA126" s="236"/>
      <c r="BB126" s="243"/>
      <c r="BC126" s="243"/>
      <c r="BD126" s="243"/>
      <c r="BE126" s="229"/>
      <c r="BF126" s="219"/>
      <c r="BG126" s="224" t="s">
        <v>673</v>
      </c>
      <c r="BH126" s="219"/>
      <c r="BI126" s="219"/>
      <c r="BJ126" s="219"/>
      <c r="BK126" s="219"/>
      <c r="BL126" s="219"/>
      <c r="BM126" s="219"/>
      <c r="BN126" s="219"/>
      <c r="BO126" s="219"/>
      <c r="BP126" s="219"/>
      <c r="BQ126" s="225" t="s">
        <v>110</v>
      </c>
      <c r="BR126" s="230"/>
      <c r="BS126" s="243"/>
      <c r="BV126" s="238"/>
      <c r="BW126" s="234"/>
      <c r="BX126" s="235"/>
      <c r="BY126" s="235"/>
      <c r="BZ126" s="235"/>
      <c r="CA126" s="235"/>
      <c r="CB126" s="235"/>
      <c r="CC126" s="235"/>
      <c r="CD126" s="235"/>
      <c r="CE126" s="235"/>
      <c r="CF126" s="235"/>
      <c r="CG126" s="235"/>
      <c r="CH126" s="235"/>
      <c r="CI126" s="235"/>
      <c r="CJ126" s="235"/>
      <c r="CK126" s="236"/>
      <c r="CL126" s="238"/>
      <c r="CM126" s="238"/>
      <c r="CN126" s="238"/>
      <c r="CO126" s="229"/>
      <c r="CP126" s="219"/>
      <c r="CQ126" s="224" t="s">
        <v>673</v>
      </c>
      <c r="CR126" s="219"/>
      <c r="CS126" s="219"/>
      <c r="CT126" s="219"/>
      <c r="CU126" s="219"/>
      <c r="CV126" s="219"/>
      <c r="CW126" s="219"/>
      <c r="CX126" s="219"/>
      <c r="CY126" s="219"/>
      <c r="CZ126" s="219"/>
      <c r="DA126" s="225" t="s">
        <v>110</v>
      </c>
      <c r="DB126" s="230"/>
      <c r="DC126" s="238"/>
      <c r="DF126" s="243"/>
      <c r="DG126" s="234"/>
      <c r="DH126" s="235"/>
      <c r="DI126" s="235"/>
      <c r="DJ126" s="235"/>
      <c r="DK126" s="235"/>
      <c r="DL126" s="235"/>
      <c r="DM126" s="235"/>
      <c r="DN126" s="235"/>
      <c r="DO126" s="235"/>
      <c r="DP126" s="235"/>
      <c r="DQ126" s="235"/>
      <c r="DR126" s="235"/>
      <c r="DS126" s="235"/>
      <c r="DT126" s="235"/>
      <c r="DU126" s="236"/>
      <c r="DV126" s="243"/>
      <c r="DW126" s="243"/>
      <c r="DX126" s="243"/>
      <c r="DY126" s="229"/>
      <c r="DZ126" s="219"/>
      <c r="EA126" s="224" t="s">
        <v>673</v>
      </c>
      <c r="EB126" s="219"/>
      <c r="EC126" s="219"/>
      <c r="ED126" s="219"/>
      <c r="EE126" s="219"/>
      <c r="EF126" s="219"/>
      <c r="EG126" s="219"/>
      <c r="EH126" s="219"/>
      <c r="EI126" s="219"/>
      <c r="EJ126" s="219"/>
      <c r="EK126" s="225" t="s">
        <v>110</v>
      </c>
      <c r="EL126" s="230"/>
      <c r="EM126" s="243"/>
      <c r="EP126" s="238"/>
      <c r="EQ126" s="234"/>
      <c r="ER126" s="235"/>
      <c r="ES126" s="235"/>
      <c r="ET126" s="235"/>
      <c r="EU126" s="235"/>
      <c r="EV126" s="235"/>
      <c r="EW126" s="235"/>
      <c r="EX126" s="235"/>
      <c r="EY126" s="235"/>
      <c r="EZ126" s="235"/>
      <c r="FA126" s="235"/>
      <c r="FB126" s="235"/>
      <c r="FC126" s="235"/>
      <c r="FD126" s="235"/>
      <c r="FE126" s="236"/>
      <c r="FF126" s="238"/>
      <c r="FG126" s="238"/>
      <c r="FH126" s="238"/>
      <c r="FI126" s="229"/>
      <c r="FJ126" s="219"/>
      <c r="FK126" s="224" t="s">
        <v>673</v>
      </c>
      <c r="FL126" s="219"/>
      <c r="FM126" s="219"/>
      <c r="FN126" s="219"/>
      <c r="FO126" s="219"/>
      <c r="FP126" s="219"/>
      <c r="FQ126" s="219"/>
      <c r="FR126" s="219"/>
      <c r="FS126" s="219"/>
      <c r="FT126" s="219"/>
      <c r="FU126" s="225" t="s">
        <v>110</v>
      </c>
      <c r="FV126" s="230"/>
      <c r="FW126" s="238"/>
      <c r="GI126" s="219"/>
      <c r="GJ126" s="219"/>
      <c r="GK126" s="219"/>
      <c r="GL126" s="219"/>
    </row>
    <row r="127" spans="2:194" ht="5.25" customHeight="1">
      <c r="B127" s="238"/>
      <c r="C127" s="238"/>
      <c r="D127" s="238"/>
      <c r="E127" s="238"/>
      <c r="F127" s="238"/>
      <c r="G127" s="238"/>
      <c r="H127" s="238"/>
      <c r="I127" s="238"/>
      <c r="J127" s="238"/>
      <c r="K127" s="238"/>
      <c r="L127" s="238"/>
      <c r="M127" s="238"/>
      <c r="N127" s="238"/>
      <c r="O127" s="238"/>
      <c r="P127" s="238"/>
      <c r="Q127" s="238"/>
      <c r="R127" s="238"/>
      <c r="S127" s="238"/>
      <c r="T127" s="238"/>
      <c r="U127" s="229"/>
      <c r="V127" s="219"/>
      <c r="W127" s="219"/>
      <c r="X127" s="219"/>
      <c r="Y127" s="219"/>
      <c r="Z127" s="219"/>
      <c r="AA127" s="219"/>
      <c r="AB127" s="219"/>
      <c r="AC127" s="219"/>
      <c r="AD127" s="219"/>
      <c r="AE127" s="219"/>
      <c r="AF127" s="219"/>
      <c r="AG127" s="219"/>
      <c r="AH127" s="230"/>
      <c r="AI127" s="238"/>
      <c r="AJ127" s="219"/>
      <c r="AK127" s="219"/>
      <c r="AL127" s="245"/>
      <c r="AM127" s="243"/>
      <c r="AN127" s="243"/>
      <c r="AO127" s="243"/>
      <c r="AP127" s="243"/>
      <c r="AQ127" s="243"/>
      <c r="AR127" s="243"/>
      <c r="AS127" s="243"/>
      <c r="AT127" s="243"/>
      <c r="AU127" s="243"/>
      <c r="AV127" s="243"/>
      <c r="AW127" s="243"/>
      <c r="AX127" s="243"/>
      <c r="AY127" s="243"/>
      <c r="AZ127" s="243"/>
      <c r="BA127" s="243"/>
      <c r="BB127" s="243"/>
      <c r="BC127" s="243"/>
      <c r="BD127" s="243"/>
      <c r="BE127" s="229"/>
      <c r="BF127" s="219"/>
      <c r="BG127" s="219"/>
      <c r="BH127" s="219"/>
      <c r="BI127" s="219"/>
      <c r="BJ127" s="219"/>
      <c r="BK127" s="219"/>
      <c r="BL127" s="219"/>
      <c r="BM127" s="219"/>
      <c r="BN127" s="219"/>
      <c r="BO127" s="219"/>
      <c r="BP127" s="219"/>
      <c r="BQ127" s="219"/>
      <c r="BR127" s="230"/>
      <c r="BS127" s="243"/>
      <c r="BV127" s="238"/>
      <c r="BW127" s="238"/>
      <c r="BX127" s="238"/>
      <c r="BY127" s="238"/>
      <c r="BZ127" s="238"/>
      <c r="CA127" s="238"/>
      <c r="CB127" s="238"/>
      <c r="CC127" s="238"/>
      <c r="CD127" s="238"/>
      <c r="CE127" s="238"/>
      <c r="CF127" s="238"/>
      <c r="CG127" s="238"/>
      <c r="CH127" s="238"/>
      <c r="CI127" s="238"/>
      <c r="CJ127" s="238"/>
      <c r="CK127" s="238"/>
      <c r="CL127" s="238"/>
      <c r="CM127" s="238"/>
      <c r="CN127" s="238"/>
      <c r="CO127" s="229"/>
      <c r="CP127" s="219"/>
      <c r="CQ127" s="219"/>
      <c r="CR127" s="219"/>
      <c r="CS127" s="219"/>
      <c r="CT127" s="219"/>
      <c r="CU127" s="219"/>
      <c r="CV127" s="219"/>
      <c r="CW127" s="219"/>
      <c r="CX127" s="219"/>
      <c r="CY127" s="219"/>
      <c r="CZ127" s="219"/>
      <c r="DA127" s="368"/>
      <c r="DB127" s="230"/>
      <c r="DC127" s="238"/>
      <c r="DF127" s="243"/>
      <c r="DG127" s="243"/>
      <c r="DH127" s="243"/>
      <c r="DI127" s="243"/>
      <c r="DJ127" s="243"/>
      <c r="DK127" s="243"/>
      <c r="DL127" s="243"/>
      <c r="DM127" s="243"/>
      <c r="DN127" s="243"/>
      <c r="DO127" s="243"/>
      <c r="DP127" s="243"/>
      <c r="DQ127" s="243"/>
      <c r="DR127" s="243"/>
      <c r="DS127" s="243"/>
      <c r="DT127" s="243"/>
      <c r="DU127" s="243"/>
      <c r="DV127" s="243"/>
      <c r="DW127" s="243"/>
      <c r="DX127" s="243"/>
      <c r="DY127" s="229"/>
      <c r="DZ127" s="219"/>
      <c r="EA127" s="219"/>
      <c r="EB127" s="219"/>
      <c r="EC127" s="219"/>
      <c r="ED127" s="219"/>
      <c r="EE127" s="219"/>
      <c r="EF127" s="219"/>
      <c r="EG127" s="219"/>
      <c r="EH127" s="219"/>
      <c r="EI127" s="219"/>
      <c r="EJ127" s="219"/>
      <c r="EK127" s="219"/>
      <c r="EL127" s="230"/>
      <c r="EM127" s="243"/>
      <c r="EP127" s="238"/>
      <c r="EQ127" s="238"/>
      <c r="ER127" s="238"/>
      <c r="ES127" s="238"/>
      <c r="ET127" s="238"/>
      <c r="EU127" s="238"/>
      <c r="EV127" s="238"/>
      <c r="EW127" s="238"/>
      <c r="EX127" s="238"/>
      <c r="EY127" s="238"/>
      <c r="EZ127" s="238"/>
      <c r="FA127" s="238"/>
      <c r="FB127" s="238"/>
      <c r="FC127" s="238"/>
      <c r="FD127" s="238"/>
      <c r="FE127" s="238"/>
      <c r="FF127" s="238"/>
      <c r="FG127" s="238"/>
      <c r="FH127" s="238"/>
      <c r="FI127" s="229"/>
      <c r="FJ127" s="219"/>
      <c r="FK127" s="219"/>
      <c r="FL127" s="219"/>
      <c r="FM127" s="219"/>
      <c r="FN127" s="219"/>
      <c r="FO127" s="219"/>
      <c r="FP127" s="219"/>
      <c r="FQ127" s="219"/>
      <c r="FR127" s="219"/>
      <c r="FS127" s="219"/>
      <c r="FT127" s="219"/>
      <c r="FU127" s="219"/>
      <c r="FV127" s="230"/>
      <c r="FW127" s="238"/>
      <c r="GI127" s="219"/>
      <c r="GJ127" s="219"/>
      <c r="GK127" s="219"/>
      <c r="GL127" s="219"/>
    </row>
    <row r="128" spans="2:194" ht="12" customHeight="1">
      <c r="B128" s="238"/>
      <c r="C128" s="238"/>
      <c r="D128" s="238"/>
      <c r="E128" s="238"/>
      <c r="F128" s="238"/>
      <c r="G128" s="238"/>
      <c r="H128" s="238"/>
      <c r="I128" s="238"/>
      <c r="J128" s="238"/>
      <c r="K128" s="238"/>
      <c r="L128" s="238"/>
      <c r="M128" s="238"/>
      <c r="N128" s="238"/>
      <c r="O128" s="238"/>
      <c r="P128" s="238"/>
      <c r="Q128" s="238"/>
      <c r="R128" s="238"/>
      <c r="S128" s="238"/>
      <c r="T128" s="238"/>
      <c r="U128" s="229"/>
      <c r="V128" s="219"/>
      <c r="W128" s="219"/>
      <c r="X128" s="219"/>
      <c r="Y128" s="219"/>
      <c r="Z128" s="219"/>
      <c r="AA128" s="219"/>
      <c r="AB128" s="219"/>
      <c r="AC128" s="219"/>
      <c r="AD128" s="219"/>
      <c r="AE128" s="221" t="s">
        <v>125</v>
      </c>
      <c r="AF128" s="219"/>
      <c r="AG128" s="411">
        <f>AG104+AG122</f>
        <v>0</v>
      </c>
      <c r="AH128" s="230"/>
      <c r="AI128" s="273">
        <f>MTDC!N179</f>
        <v>0</v>
      </c>
      <c r="AJ128" s="219"/>
      <c r="AK128" s="219"/>
      <c r="AL128" s="245"/>
      <c r="AM128" s="243"/>
      <c r="AN128" s="243"/>
      <c r="AO128" s="243"/>
      <c r="AP128" s="243"/>
      <c r="AQ128" s="243"/>
      <c r="AR128" s="243"/>
      <c r="AS128" s="243"/>
      <c r="AT128" s="243"/>
      <c r="AU128" s="243"/>
      <c r="AV128" s="243"/>
      <c r="AW128" s="243"/>
      <c r="AX128" s="243"/>
      <c r="AY128" s="243"/>
      <c r="AZ128" s="243"/>
      <c r="BA128" s="243"/>
      <c r="BB128" s="243"/>
      <c r="BC128" s="243"/>
      <c r="BD128" s="243"/>
      <c r="BE128" s="229"/>
      <c r="BF128" s="219"/>
      <c r="BG128" s="219"/>
      <c r="BH128" s="219"/>
      <c r="BI128" s="219"/>
      <c r="BJ128" s="219"/>
      <c r="BK128" s="219"/>
      <c r="BL128" s="219"/>
      <c r="BM128" s="219"/>
      <c r="BN128" s="219"/>
      <c r="BO128" s="221" t="s">
        <v>125</v>
      </c>
      <c r="BP128" s="219"/>
      <c r="BQ128" s="407">
        <f>BQ104+BQ122</f>
        <v>0</v>
      </c>
      <c r="BR128" s="230"/>
      <c r="BS128" s="272">
        <f>MTDC!P179</f>
        <v>0</v>
      </c>
      <c r="BV128" s="238"/>
      <c r="BW128" s="238"/>
      <c r="BX128" s="238"/>
      <c r="BY128" s="238"/>
      <c r="BZ128" s="238"/>
      <c r="CA128" s="238"/>
      <c r="CB128" s="238"/>
      <c r="CC128" s="238"/>
      <c r="CD128" s="238"/>
      <c r="CE128" s="238"/>
      <c r="CF128" s="238"/>
      <c r="CG128" s="238"/>
      <c r="CH128" s="238"/>
      <c r="CI128" s="238"/>
      <c r="CJ128" s="238"/>
      <c r="CK128" s="238"/>
      <c r="CL128" s="238"/>
      <c r="CM128" s="238"/>
      <c r="CN128" s="238"/>
      <c r="CO128" s="229"/>
      <c r="CP128" s="219"/>
      <c r="CQ128" s="219"/>
      <c r="CR128" s="219"/>
      <c r="CS128" s="219"/>
      <c r="CT128" s="219"/>
      <c r="CU128" s="219"/>
      <c r="CV128" s="219"/>
      <c r="CW128" s="219"/>
      <c r="CX128" s="219"/>
      <c r="CY128" s="221" t="s">
        <v>125</v>
      </c>
      <c r="CZ128" s="219"/>
      <c r="DA128" s="407">
        <f>DA104+DA122</f>
        <v>0</v>
      </c>
      <c r="DB128" s="230"/>
      <c r="DC128" s="272">
        <f>MTDC!R179</f>
        <v>0</v>
      </c>
      <c r="DF128" s="243"/>
      <c r="DG128" s="243"/>
      <c r="DH128" s="243"/>
      <c r="DI128" s="243"/>
      <c r="DJ128" s="243"/>
      <c r="DK128" s="243"/>
      <c r="DL128" s="243"/>
      <c r="DM128" s="243"/>
      <c r="DN128" s="243"/>
      <c r="DO128" s="243"/>
      <c r="DP128" s="243"/>
      <c r="DQ128" s="243"/>
      <c r="DR128" s="243"/>
      <c r="DS128" s="243"/>
      <c r="DT128" s="243"/>
      <c r="DU128" s="243"/>
      <c r="DV128" s="243"/>
      <c r="DW128" s="243"/>
      <c r="DX128" s="243"/>
      <c r="DY128" s="229"/>
      <c r="DZ128" s="219"/>
      <c r="EA128" s="219"/>
      <c r="EB128" s="219"/>
      <c r="EC128" s="219"/>
      <c r="ED128" s="219"/>
      <c r="EE128" s="219"/>
      <c r="EF128" s="219"/>
      <c r="EG128" s="219"/>
      <c r="EH128" s="219"/>
      <c r="EI128" s="221" t="s">
        <v>125</v>
      </c>
      <c r="EJ128" s="219"/>
      <c r="EK128" s="407">
        <f>EK104+EK122</f>
        <v>0</v>
      </c>
      <c r="EL128" s="230"/>
      <c r="EM128" s="272">
        <f>MTDC!T179</f>
        <v>0</v>
      </c>
      <c r="EP128" s="238"/>
      <c r="EQ128" s="238"/>
      <c r="ER128" s="238"/>
      <c r="ES128" s="238"/>
      <c r="ET128" s="238"/>
      <c r="EU128" s="238"/>
      <c r="EV128" s="238"/>
      <c r="EW128" s="238"/>
      <c r="EX128" s="238"/>
      <c r="EY128" s="238"/>
      <c r="EZ128" s="238"/>
      <c r="FA128" s="238"/>
      <c r="FB128" s="238"/>
      <c r="FC128" s="238"/>
      <c r="FD128" s="238"/>
      <c r="FE128" s="238"/>
      <c r="FF128" s="238"/>
      <c r="FG128" s="238"/>
      <c r="FH128" s="238"/>
      <c r="FI128" s="229"/>
      <c r="FJ128" s="219"/>
      <c r="FK128" s="219"/>
      <c r="FL128" s="219"/>
      <c r="FM128" s="219"/>
      <c r="FN128" s="219"/>
      <c r="FO128" s="219"/>
      <c r="FP128" s="219"/>
      <c r="FQ128" s="219"/>
      <c r="FR128" s="219"/>
      <c r="FS128" s="221" t="s">
        <v>125</v>
      </c>
      <c r="FT128" s="219"/>
      <c r="FU128" s="407">
        <f>FU104+FU122</f>
        <v>0</v>
      </c>
      <c r="FV128" s="230"/>
      <c r="FW128" s="272">
        <f>MTDC!V179</f>
        <v>0</v>
      </c>
      <c r="GI128" s="219"/>
      <c r="GJ128" s="219"/>
      <c r="GK128" s="219"/>
      <c r="GL128" s="219"/>
    </row>
    <row r="129" spans="2:194" ht="5.25" customHeight="1">
      <c r="B129" s="238"/>
      <c r="C129" s="238"/>
      <c r="D129" s="238"/>
      <c r="E129" s="238"/>
      <c r="F129" s="238"/>
      <c r="G129" s="238"/>
      <c r="H129" s="238"/>
      <c r="I129" s="238"/>
      <c r="J129" s="238"/>
      <c r="K129" s="238"/>
      <c r="L129" s="238"/>
      <c r="M129" s="238"/>
      <c r="N129" s="238"/>
      <c r="O129" s="238"/>
      <c r="P129" s="238"/>
      <c r="Q129" s="238"/>
      <c r="R129" s="238"/>
      <c r="S129" s="238"/>
      <c r="T129" s="238"/>
      <c r="U129" s="229"/>
      <c r="V129" s="219"/>
      <c r="W129" s="219"/>
      <c r="X129" s="219"/>
      <c r="Y129" s="219"/>
      <c r="Z129" s="219"/>
      <c r="AA129" s="219"/>
      <c r="AB129" s="219"/>
      <c r="AC129" s="219"/>
      <c r="AD129" s="219"/>
      <c r="AE129" s="219"/>
      <c r="AF129" s="219"/>
      <c r="AG129" s="219"/>
      <c r="AH129" s="230"/>
      <c r="AI129" s="238"/>
      <c r="AJ129" s="219"/>
      <c r="AK129" s="219"/>
      <c r="AL129" s="245"/>
      <c r="AM129" s="243"/>
      <c r="AN129" s="243"/>
      <c r="AO129" s="243"/>
      <c r="AP129" s="243"/>
      <c r="AQ129" s="243"/>
      <c r="AR129" s="243"/>
      <c r="AS129" s="243"/>
      <c r="AT129" s="243"/>
      <c r="AU129" s="243"/>
      <c r="AV129" s="243"/>
      <c r="AW129" s="243"/>
      <c r="AX129" s="243"/>
      <c r="AY129" s="243"/>
      <c r="AZ129" s="243"/>
      <c r="BA129" s="243"/>
      <c r="BB129" s="243"/>
      <c r="BC129" s="243"/>
      <c r="BD129" s="243"/>
      <c r="BE129" s="229"/>
      <c r="BF129" s="219"/>
      <c r="BG129" s="219"/>
      <c r="BH129" s="219"/>
      <c r="BI129" s="219"/>
      <c r="BJ129" s="219"/>
      <c r="BK129" s="219"/>
      <c r="BL129" s="219"/>
      <c r="BM129" s="219"/>
      <c r="BN129" s="219"/>
      <c r="BO129" s="219"/>
      <c r="BP129" s="219"/>
      <c r="BQ129" s="219"/>
      <c r="BR129" s="230"/>
      <c r="BS129" s="243"/>
      <c r="BV129" s="238"/>
      <c r="BW129" s="238"/>
      <c r="BX129" s="238"/>
      <c r="BY129" s="238"/>
      <c r="BZ129" s="238"/>
      <c r="CA129" s="238"/>
      <c r="CB129" s="238"/>
      <c r="CC129" s="238"/>
      <c r="CD129" s="238"/>
      <c r="CE129" s="238"/>
      <c r="CF129" s="238"/>
      <c r="CG129" s="238"/>
      <c r="CH129" s="238"/>
      <c r="CI129" s="238"/>
      <c r="CJ129" s="238"/>
      <c r="CK129" s="238"/>
      <c r="CL129" s="238"/>
      <c r="CM129" s="238"/>
      <c r="CN129" s="238"/>
      <c r="CO129" s="229"/>
      <c r="CP129" s="219"/>
      <c r="CQ129" s="219"/>
      <c r="CR129" s="219"/>
      <c r="CS129" s="219"/>
      <c r="CT129" s="219"/>
      <c r="CU129" s="219"/>
      <c r="CV129" s="219"/>
      <c r="CW129" s="219"/>
      <c r="CX129" s="219"/>
      <c r="CY129" s="219"/>
      <c r="CZ129" s="219"/>
      <c r="DA129" s="219"/>
      <c r="DB129" s="230"/>
      <c r="DC129" s="238"/>
      <c r="DF129" s="243"/>
      <c r="DG129" s="243"/>
      <c r="DH129" s="243"/>
      <c r="DI129" s="243"/>
      <c r="DJ129" s="243"/>
      <c r="DK129" s="243"/>
      <c r="DL129" s="243"/>
      <c r="DM129" s="243"/>
      <c r="DN129" s="243"/>
      <c r="DO129" s="243"/>
      <c r="DP129" s="243"/>
      <c r="DQ129" s="243"/>
      <c r="DR129" s="243"/>
      <c r="DS129" s="243"/>
      <c r="DT129" s="243"/>
      <c r="DU129" s="243"/>
      <c r="DV129" s="243"/>
      <c r="DW129" s="243"/>
      <c r="DX129" s="243"/>
      <c r="DY129" s="229"/>
      <c r="DZ129" s="219"/>
      <c r="EA129" s="219"/>
      <c r="EB129" s="219"/>
      <c r="EC129" s="219"/>
      <c r="ED129" s="219"/>
      <c r="EE129" s="219"/>
      <c r="EF129" s="219"/>
      <c r="EG129" s="219"/>
      <c r="EH129" s="219"/>
      <c r="EI129" s="219"/>
      <c r="EJ129" s="219"/>
      <c r="EK129" s="219"/>
      <c r="EL129" s="230"/>
      <c r="EM129" s="243"/>
      <c r="EP129" s="238"/>
      <c r="EQ129" s="238"/>
      <c r="ER129" s="238"/>
      <c r="ES129" s="238"/>
      <c r="ET129" s="238"/>
      <c r="EU129" s="238"/>
      <c r="EV129" s="238"/>
      <c r="EW129" s="238"/>
      <c r="EX129" s="238"/>
      <c r="EY129" s="238"/>
      <c r="EZ129" s="238"/>
      <c r="FA129" s="238"/>
      <c r="FB129" s="238"/>
      <c r="FC129" s="238"/>
      <c r="FD129" s="238"/>
      <c r="FE129" s="238"/>
      <c r="FF129" s="238"/>
      <c r="FG129" s="238"/>
      <c r="FH129" s="238"/>
      <c r="FI129" s="229"/>
      <c r="FJ129" s="219"/>
      <c r="FK129" s="219"/>
      <c r="FL129" s="219"/>
      <c r="FM129" s="219"/>
      <c r="FN129" s="219"/>
      <c r="FO129" s="219"/>
      <c r="FP129" s="219"/>
      <c r="FQ129" s="219"/>
      <c r="FR129" s="219"/>
      <c r="FS129" s="219"/>
      <c r="FT129" s="219"/>
      <c r="FU129" s="219"/>
      <c r="FV129" s="230"/>
      <c r="FW129" s="238"/>
      <c r="GI129" s="219"/>
      <c r="GJ129" s="219"/>
      <c r="GK129" s="219"/>
      <c r="GL129" s="219"/>
    </row>
    <row r="130" spans="2:194" ht="12" customHeight="1">
      <c r="B130" s="238"/>
      <c r="C130" s="238"/>
      <c r="D130" s="238"/>
      <c r="E130" s="238"/>
      <c r="F130" s="238"/>
      <c r="G130" s="238"/>
      <c r="H130" s="238"/>
      <c r="I130" s="238"/>
      <c r="J130" s="238"/>
      <c r="K130" s="238"/>
      <c r="L130" s="238"/>
      <c r="M130" s="238"/>
      <c r="N130" s="238"/>
      <c r="O130" s="238"/>
      <c r="P130" s="238"/>
      <c r="Q130" s="238"/>
      <c r="R130" s="238"/>
      <c r="S130" s="238"/>
      <c r="T130" s="238"/>
      <c r="U130" s="229"/>
      <c r="V130" s="219"/>
      <c r="W130" s="219"/>
      <c r="X130" s="219"/>
      <c r="Y130" s="219"/>
      <c r="Z130" s="219"/>
      <c r="AA130" s="219"/>
      <c r="AB130" s="219"/>
      <c r="AC130" s="219"/>
      <c r="AD130" s="219"/>
      <c r="AE130" s="219"/>
      <c r="AF130" s="219"/>
      <c r="AG130" s="219"/>
      <c r="AH130" s="230"/>
      <c r="AI130" s="238"/>
      <c r="AJ130" s="219"/>
      <c r="AK130" s="219"/>
      <c r="AL130" s="245"/>
      <c r="AM130" s="243"/>
      <c r="AN130" s="243"/>
      <c r="AO130" s="243"/>
      <c r="AP130" s="243"/>
      <c r="AQ130" s="243"/>
      <c r="AR130" s="243"/>
      <c r="AS130" s="243"/>
      <c r="AT130" s="243"/>
      <c r="AU130" s="243"/>
      <c r="AV130" s="243"/>
      <c r="AW130" s="243"/>
      <c r="AX130" s="243"/>
      <c r="AY130" s="243"/>
      <c r="AZ130" s="243"/>
      <c r="BA130" s="243"/>
      <c r="BB130" s="243"/>
      <c r="BC130" s="243"/>
      <c r="BD130" s="243"/>
      <c r="BE130" s="229"/>
      <c r="BF130" s="219"/>
      <c r="BG130" s="219"/>
      <c r="BH130" s="219"/>
      <c r="BI130" s="219"/>
      <c r="BJ130" s="219"/>
      <c r="BK130" s="219"/>
      <c r="BL130" s="219"/>
      <c r="BM130" s="219"/>
      <c r="BN130" s="219"/>
      <c r="BO130" s="219"/>
      <c r="BP130" s="219"/>
      <c r="BQ130" s="219"/>
      <c r="BR130" s="230"/>
      <c r="BS130" s="243"/>
      <c r="BV130" s="238"/>
      <c r="BW130" s="238"/>
      <c r="BX130" s="238"/>
      <c r="BY130" s="238"/>
      <c r="BZ130" s="238"/>
      <c r="CA130" s="238"/>
      <c r="CB130" s="238"/>
      <c r="CC130" s="238"/>
      <c r="CD130" s="238"/>
      <c r="CE130" s="238"/>
      <c r="CF130" s="238"/>
      <c r="CG130" s="238"/>
      <c r="CH130" s="238"/>
      <c r="CI130" s="238"/>
      <c r="CJ130" s="238"/>
      <c r="CK130" s="238"/>
      <c r="CL130" s="238"/>
      <c r="CM130" s="238"/>
      <c r="CN130" s="238"/>
      <c r="CO130" s="229"/>
      <c r="CP130" s="219"/>
      <c r="CQ130" s="219"/>
      <c r="CR130" s="219"/>
      <c r="CS130" s="219"/>
      <c r="CT130" s="219"/>
      <c r="CU130" s="219"/>
      <c r="CV130" s="219"/>
      <c r="CW130" s="219"/>
      <c r="CX130" s="219"/>
      <c r="CY130" s="219"/>
      <c r="CZ130" s="219"/>
      <c r="DA130" s="219"/>
      <c r="DB130" s="230"/>
      <c r="DC130" s="238"/>
      <c r="DF130" s="243"/>
      <c r="DG130" s="243"/>
      <c r="DH130" s="243"/>
      <c r="DI130" s="243"/>
      <c r="DJ130" s="243"/>
      <c r="DK130" s="243"/>
      <c r="DL130" s="243"/>
      <c r="DM130" s="243"/>
      <c r="DN130" s="243"/>
      <c r="DO130" s="243"/>
      <c r="DP130" s="243"/>
      <c r="DQ130" s="243"/>
      <c r="DR130" s="243"/>
      <c r="DS130" s="243"/>
      <c r="DT130" s="243"/>
      <c r="DU130" s="243"/>
      <c r="DV130" s="243"/>
      <c r="DW130" s="243"/>
      <c r="DX130" s="243"/>
      <c r="DY130" s="229"/>
      <c r="DZ130" s="219"/>
      <c r="EA130" s="219"/>
      <c r="EB130" s="219"/>
      <c r="EC130" s="219"/>
      <c r="ED130" s="219"/>
      <c r="EE130" s="219"/>
      <c r="EF130" s="219"/>
      <c r="EG130" s="219"/>
      <c r="EH130" s="219"/>
      <c r="EI130" s="219"/>
      <c r="EJ130" s="219"/>
      <c r="EK130" s="219"/>
      <c r="EL130" s="230"/>
      <c r="EM130" s="243"/>
      <c r="EP130" s="238"/>
      <c r="EQ130" s="238"/>
      <c r="ER130" s="238"/>
      <c r="ES130" s="238"/>
      <c r="ET130" s="238"/>
      <c r="EU130" s="238"/>
      <c r="EV130" s="238"/>
      <c r="EW130" s="238"/>
      <c r="EX130" s="238"/>
      <c r="EY130" s="238"/>
      <c r="EZ130" s="238"/>
      <c r="FA130" s="238"/>
      <c r="FB130" s="238"/>
      <c r="FC130" s="238"/>
      <c r="FD130" s="238"/>
      <c r="FE130" s="238"/>
      <c r="FF130" s="238"/>
      <c r="FG130" s="238"/>
      <c r="FH130" s="238"/>
      <c r="FI130" s="229"/>
      <c r="FJ130" s="219"/>
      <c r="FK130" s="219"/>
      <c r="FL130" s="219"/>
      <c r="FM130" s="219"/>
      <c r="FN130" s="219"/>
      <c r="FO130" s="219"/>
      <c r="FP130" s="219"/>
      <c r="FQ130" s="219"/>
      <c r="FR130" s="219"/>
      <c r="FS130" s="219"/>
      <c r="FT130" s="219"/>
      <c r="FU130" s="219"/>
      <c r="FV130" s="230"/>
      <c r="FW130" s="238"/>
      <c r="GI130" s="219"/>
      <c r="GJ130" s="219"/>
      <c r="GK130" s="219"/>
      <c r="GL130" s="219"/>
    </row>
    <row r="131" spans="2:194" ht="5.25" customHeight="1">
      <c r="B131" s="238"/>
      <c r="C131" s="238"/>
      <c r="D131" s="238"/>
      <c r="E131" s="238"/>
      <c r="F131" s="238"/>
      <c r="G131" s="238"/>
      <c r="H131" s="238"/>
      <c r="I131" s="238"/>
      <c r="J131" s="238"/>
      <c r="K131" s="238"/>
      <c r="L131" s="238"/>
      <c r="M131" s="238"/>
      <c r="N131" s="238"/>
      <c r="O131" s="238"/>
      <c r="P131" s="238"/>
      <c r="Q131" s="238"/>
      <c r="R131" s="238"/>
      <c r="S131" s="238"/>
      <c r="T131" s="238"/>
      <c r="U131" s="229"/>
      <c r="V131" s="219"/>
      <c r="W131" s="219"/>
      <c r="X131" s="219"/>
      <c r="Y131" s="219"/>
      <c r="Z131" s="219"/>
      <c r="AA131" s="219"/>
      <c r="AB131" s="219"/>
      <c r="AC131" s="219"/>
      <c r="AD131" s="219"/>
      <c r="AE131" s="219"/>
      <c r="AF131" s="219"/>
      <c r="AG131" s="219"/>
      <c r="AH131" s="230"/>
      <c r="AI131" s="238"/>
      <c r="AJ131" s="219"/>
      <c r="AK131" s="219"/>
      <c r="AL131" s="245"/>
      <c r="AM131" s="243"/>
      <c r="AN131" s="243"/>
      <c r="AO131" s="243"/>
      <c r="AP131" s="243"/>
      <c r="AQ131" s="243"/>
      <c r="AR131" s="243"/>
      <c r="AS131" s="243"/>
      <c r="AT131" s="243"/>
      <c r="AU131" s="243"/>
      <c r="AV131" s="243"/>
      <c r="AW131" s="243"/>
      <c r="AX131" s="243"/>
      <c r="AY131" s="243"/>
      <c r="AZ131" s="243"/>
      <c r="BA131" s="243"/>
      <c r="BB131" s="243"/>
      <c r="BC131" s="243"/>
      <c r="BD131" s="243"/>
      <c r="BE131" s="229"/>
      <c r="BF131" s="219"/>
      <c r="BG131" s="219"/>
      <c r="BH131" s="219"/>
      <c r="BI131" s="219"/>
      <c r="BJ131" s="219"/>
      <c r="BK131" s="219"/>
      <c r="BL131" s="219"/>
      <c r="BM131" s="219"/>
      <c r="BN131" s="219"/>
      <c r="BO131" s="219"/>
      <c r="BP131" s="219"/>
      <c r="BQ131" s="219"/>
      <c r="BR131" s="230"/>
      <c r="BS131" s="243"/>
      <c r="BV131" s="238"/>
      <c r="BW131" s="238"/>
      <c r="BX131" s="238"/>
      <c r="BY131" s="238"/>
      <c r="BZ131" s="238"/>
      <c r="CA131" s="238"/>
      <c r="CB131" s="238"/>
      <c r="CC131" s="238"/>
      <c r="CD131" s="238"/>
      <c r="CE131" s="238"/>
      <c r="CF131" s="238"/>
      <c r="CG131" s="238"/>
      <c r="CH131" s="238"/>
      <c r="CI131" s="238"/>
      <c r="CJ131" s="238"/>
      <c r="CK131" s="238"/>
      <c r="CL131" s="238"/>
      <c r="CM131" s="238"/>
      <c r="CN131" s="238"/>
      <c r="CO131" s="229"/>
      <c r="CP131" s="219"/>
      <c r="CQ131" s="219"/>
      <c r="CR131" s="219"/>
      <c r="CS131" s="219"/>
      <c r="CT131" s="219"/>
      <c r="CU131" s="219"/>
      <c r="CV131" s="219"/>
      <c r="CW131" s="219"/>
      <c r="CX131" s="219"/>
      <c r="CY131" s="219"/>
      <c r="CZ131" s="219"/>
      <c r="DA131" s="219"/>
      <c r="DB131" s="230"/>
      <c r="DC131" s="238"/>
      <c r="DF131" s="243"/>
      <c r="DG131" s="243"/>
      <c r="DH131" s="243"/>
      <c r="DI131" s="243"/>
      <c r="DJ131" s="243"/>
      <c r="DK131" s="243"/>
      <c r="DL131" s="243"/>
      <c r="DM131" s="243"/>
      <c r="DN131" s="243"/>
      <c r="DO131" s="243"/>
      <c r="DP131" s="243"/>
      <c r="DQ131" s="243"/>
      <c r="DR131" s="243"/>
      <c r="DS131" s="243"/>
      <c r="DT131" s="243"/>
      <c r="DU131" s="243"/>
      <c r="DV131" s="243"/>
      <c r="DW131" s="243"/>
      <c r="DX131" s="243"/>
      <c r="DY131" s="229"/>
      <c r="DZ131" s="219"/>
      <c r="EA131" s="219"/>
      <c r="EB131" s="219"/>
      <c r="EC131" s="219"/>
      <c r="ED131" s="219"/>
      <c r="EE131" s="219"/>
      <c r="EF131" s="219"/>
      <c r="EG131" s="219"/>
      <c r="EH131" s="219"/>
      <c r="EI131" s="219"/>
      <c r="EJ131" s="219"/>
      <c r="EK131" s="219"/>
      <c r="EL131" s="230"/>
      <c r="EM131" s="243"/>
      <c r="EP131" s="238"/>
      <c r="EQ131" s="238"/>
      <c r="ER131" s="238"/>
      <c r="ES131" s="238"/>
      <c r="ET131" s="238"/>
      <c r="EU131" s="238"/>
      <c r="EV131" s="238"/>
      <c r="EW131" s="238"/>
      <c r="EX131" s="238"/>
      <c r="EY131" s="238"/>
      <c r="EZ131" s="238"/>
      <c r="FA131" s="238"/>
      <c r="FB131" s="238"/>
      <c r="FC131" s="238"/>
      <c r="FD131" s="238"/>
      <c r="FE131" s="238"/>
      <c r="FF131" s="238"/>
      <c r="FG131" s="238"/>
      <c r="FH131" s="238"/>
      <c r="FI131" s="229"/>
      <c r="FJ131" s="219"/>
      <c r="FK131" s="219"/>
      <c r="FL131" s="219"/>
      <c r="FM131" s="219"/>
      <c r="FN131" s="219"/>
      <c r="FO131" s="219"/>
      <c r="FP131" s="219"/>
      <c r="FQ131" s="219"/>
      <c r="FR131" s="219"/>
      <c r="FS131" s="219"/>
      <c r="FT131" s="219"/>
      <c r="FU131" s="219"/>
      <c r="FV131" s="230"/>
      <c r="FW131" s="238"/>
      <c r="GI131" s="219"/>
      <c r="GJ131" s="219"/>
      <c r="GK131" s="219"/>
      <c r="GL131" s="219"/>
    </row>
    <row r="132" spans="2:194" ht="12" customHeight="1">
      <c r="B132" s="238"/>
      <c r="C132" s="238"/>
      <c r="D132" s="238"/>
      <c r="E132" s="238"/>
      <c r="F132" s="238"/>
      <c r="G132" s="238"/>
      <c r="H132" s="238"/>
      <c r="I132" s="238"/>
      <c r="J132" s="238"/>
      <c r="K132" s="238"/>
      <c r="L132" s="238"/>
      <c r="M132" s="238"/>
      <c r="N132" s="238"/>
      <c r="O132" s="238"/>
      <c r="P132" s="238"/>
      <c r="Q132" s="238"/>
      <c r="R132" s="238"/>
      <c r="S132" s="238"/>
      <c r="T132" s="238"/>
      <c r="U132" s="229"/>
      <c r="V132" s="219"/>
      <c r="W132" s="224" t="s">
        <v>674</v>
      </c>
      <c r="X132" s="219"/>
      <c r="Y132" s="219"/>
      <c r="Z132" s="219"/>
      <c r="AA132" s="219"/>
      <c r="AB132" s="219"/>
      <c r="AC132" s="219"/>
      <c r="AD132" s="219"/>
      <c r="AE132" s="219"/>
      <c r="AF132" s="219"/>
      <c r="AG132" s="225" t="s">
        <v>110</v>
      </c>
      <c r="AH132" s="230"/>
      <c r="AI132" s="238"/>
      <c r="AJ132" s="219"/>
      <c r="AK132" s="219"/>
      <c r="AL132" s="245"/>
      <c r="AM132" s="243"/>
      <c r="AN132" s="243"/>
      <c r="AO132" s="243"/>
      <c r="AP132" s="243"/>
      <c r="AQ132" s="243"/>
      <c r="AR132" s="243"/>
      <c r="AS132" s="243"/>
      <c r="AT132" s="243"/>
      <c r="AU132" s="243"/>
      <c r="AV132" s="243"/>
      <c r="AW132" s="243"/>
      <c r="AX132" s="243"/>
      <c r="AY132" s="243"/>
      <c r="AZ132" s="243"/>
      <c r="BA132" s="243"/>
      <c r="BB132" s="243"/>
      <c r="BC132" s="243"/>
      <c r="BD132" s="243"/>
      <c r="BE132" s="229"/>
      <c r="BF132" s="219"/>
      <c r="BG132" s="224" t="s">
        <v>674</v>
      </c>
      <c r="BH132" s="219"/>
      <c r="BI132" s="219"/>
      <c r="BJ132" s="219"/>
      <c r="BK132" s="219"/>
      <c r="BL132" s="219"/>
      <c r="BM132" s="219"/>
      <c r="BN132" s="219"/>
      <c r="BO132" s="219"/>
      <c r="BP132" s="219"/>
      <c r="BQ132" s="225" t="s">
        <v>110</v>
      </c>
      <c r="BR132" s="230"/>
      <c r="BS132" s="243"/>
      <c r="BV132" s="238"/>
      <c r="BW132" s="238"/>
      <c r="BX132" s="238"/>
      <c r="BY132" s="238"/>
      <c r="BZ132" s="238"/>
      <c r="CA132" s="238"/>
      <c r="CB132" s="238"/>
      <c r="CC132" s="238"/>
      <c r="CD132" s="238"/>
      <c r="CE132" s="238"/>
      <c r="CF132" s="238"/>
      <c r="CG132" s="238"/>
      <c r="CH132" s="238"/>
      <c r="CI132" s="238"/>
      <c r="CJ132" s="238"/>
      <c r="CK132" s="238"/>
      <c r="CL132" s="238"/>
      <c r="CM132" s="238"/>
      <c r="CN132" s="238"/>
      <c r="CO132" s="229"/>
      <c r="CP132" s="219"/>
      <c r="CQ132" s="224" t="s">
        <v>674</v>
      </c>
      <c r="CR132" s="219"/>
      <c r="CS132" s="219"/>
      <c r="CT132" s="219"/>
      <c r="CU132" s="219"/>
      <c r="CV132" s="219"/>
      <c r="CW132" s="219"/>
      <c r="CX132" s="219"/>
      <c r="CY132" s="219"/>
      <c r="CZ132" s="219"/>
      <c r="DA132" s="225" t="s">
        <v>110</v>
      </c>
      <c r="DB132" s="230"/>
      <c r="DC132" s="238"/>
      <c r="DF132" s="243"/>
      <c r="DG132" s="243"/>
      <c r="DH132" s="243"/>
      <c r="DI132" s="243"/>
      <c r="DJ132" s="243"/>
      <c r="DK132" s="243"/>
      <c r="DL132" s="243"/>
      <c r="DM132" s="243"/>
      <c r="DN132" s="243"/>
      <c r="DO132" s="243"/>
      <c r="DP132" s="243"/>
      <c r="DQ132" s="243"/>
      <c r="DR132" s="243"/>
      <c r="DS132" s="243"/>
      <c r="DT132" s="243"/>
      <c r="DU132" s="243"/>
      <c r="DV132" s="243"/>
      <c r="DW132" s="243"/>
      <c r="DX132" s="243"/>
      <c r="DY132" s="229"/>
      <c r="DZ132" s="219"/>
      <c r="EA132" s="224" t="s">
        <v>674</v>
      </c>
      <c r="EB132" s="219"/>
      <c r="EC132" s="219"/>
      <c r="ED132" s="219"/>
      <c r="EE132" s="219"/>
      <c r="EF132" s="219"/>
      <c r="EG132" s="219"/>
      <c r="EH132" s="219"/>
      <c r="EI132" s="219"/>
      <c r="EJ132" s="219"/>
      <c r="EK132" s="225" t="s">
        <v>110</v>
      </c>
      <c r="EL132" s="230"/>
      <c r="EM132" s="243"/>
      <c r="EP132" s="238"/>
      <c r="EQ132" s="238"/>
      <c r="ER132" s="238"/>
      <c r="ES132" s="238"/>
      <c r="ET132" s="238"/>
      <c r="EU132" s="238"/>
      <c r="EV132" s="238"/>
      <c r="EW132" s="238"/>
      <c r="EX132" s="238"/>
      <c r="EY132" s="238"/>
      <c r="EZ132" s="238"/>
      <c r="FA132" s="238"/>
      <c r="FB132" s="238"/>
      <c r="FC132" s="238"/>
      <c r="FD132" s="238"/>
      <c r="FE132" s="238"/>
      <c r="FF132" s="238"/>
      <c r="FG132" s="238"/>
      <c r="FH132" s="238"/>
      <c r="FI132" s="229"/>
      <c r="FJ132" s="219"/>
      <c r="FK132" s="224" t="s">
        <v>674</v>
      </c>
      <c r="FL132" s="219"/>
      <c r="FM132" s="219"/>
      <c r="FN132" s="219"/>
      <c r="FO132" s="219"/>
      <c r="FP132" s="219"/>
      <c r="FQ132" s="219"/>
      <c r="FR132" s="219"/>
      <c r="FS132" s="219"/>
      <c r="FT132" s="219"/>
      <c r="FU132" s="225" t="s">
        <v>110</v>
      </c>
      <c r="FV132" s="230"/>
      <c r="FW132" s="238"/>
      <c r="GI132" s="219"/>
      <c r="GJ132" s="219"/>
      <c r="GK132" s="219"/>
      <c r="GL132" s="219"/>
    </row>
    <row r="133" spans="2:194" ht="5.25" customHeight="1">
      <c r="B133" s="238"/>
      <c r="C133" s="238"/>
      <c r="D133" s="238"/>
      <c r="E133" s="238"/>
      <c r="F133" s="238"/>
      <c r="G133" s="238"/>
      <c r="H133" s="238"/>
      <c r="I133" s="238"/>
      <c r="J133" s="238"/>
      <c r="K133" s="238"/>
      <c r="L133" s="238"/>
      <c r="M133" s="238"/>
      <c r="N133" s="238"/>
      <c r="O133" s="238"/>
      <c r="P133" s="238"/>
      <c r="Q133" s="238"/>
      <c r="R133" s="238"/>
      <c r="S133" s="238"/>
      <c r="T133" s="238"/>
      <c r="U133" s="229"/>
      <c r="V133" s="219"/>
      <c r="W133" s="219"/>
      <c r="X133" s="219"/>
      <c r="Y133" s="219"/>
      <c r="Z133" s="219"/>
      <c r="AA133" s="219"/>
      <c r="AB133" s="219"/>
      <c r="AC133" s="219"/>
      <c r="AD133" s="219"/>
      <c r="AE133" s="219"/>
      <c r="AF133" s="219"/>
      <c r="AG133" s="219"/>
      <c r="AH133" s="230"/>
      <c r="AI133" s="238"/>
      <c r="AJ133" s="219"/>
      <c r="AK133" s="219"/>
      <c r="AL133" s="245"/>
      <c r="AM133" s="243"/>
      <c r="AN133" s="243"/>
      <c r="AO133" s="243"/>
      <c r="AP133" s="243"/>
      <c r="AQ133" s="243"/>
      <c r="AR133" s="243"/>
      <c r="AS133" s="243"/>
      <c r="AT133" s="243"/>
      <c r="AU133" s="243"/>
      <c r="AV133" s="243"/>
      <c r="AW133" s="243"/>
      <c r="AX133" s="243"/>
      <c r="AY133" s="243"/>
      <c r="AZ133" s="243"/>
      <c r="BA133" s="243"/>
      <c r="BB133" s="243"/>
      <c r="BC133" s="243"/>
      <c r="BD133" s="243"/>
      <c r="BE133" s="229"/>
      <c r="BF133" s="219"/>
      <c r="BG133" s="219"/>
      <c r="BH133" s="219"/>
      <c r="BI133" s="219"/>
      <c r="BJ133" s="219"/>
      <c r="BK133" s="219"/>
      <c r="BL133" s="219"/>
      <c r="BM133" s="219"/>
      <c r="BN133" s="219"/>
      <c r="BO133" s="219"/>
      <c r="BP133" s="219"/>
      <c r="BQ133" s="368"/>
      <c r="BR133" s="230"/>
      <c r="BS133" s="243"/>
      <c r="BV133" s="238"/>
      <c r="BW133" s="238"/>
      <c r="BX133" s="238"/>
      <c r="BY133" s="238"/>
      <c r="BZ133" s="238"/>
      <c r="CA133" s="238"/>
      <c r="CB133" s="238"/>
      <c r="CC133" s="238"/>
      <c r="CD133" s="238"/>
      <c r="CE133" s="238"/>
      <c r="CF133" s="238"/>
      <c r="CG133" s="238"/>
      <c r="CH133" s="238"/>
      <c r="CI133" s="238"/>
      <c r="CJ133" s="238"/>
      <c r="CK133" s="238"/>
      <c r="CL133" s="238"/>
      <c r="CM133" s="238"/>
      <c r="CN133" s="238"/>
      <c r="CO133" s="229"/>
      <c r="CP133" s="219"/>
      <c r="CQ133" s="219"/>
      <c r="CR133" s="219"/>
      <c r="CS133" s="219"/>
      <c r="CT133" s="219"/>
      <c r="CU133" s="219"/>
      <c r="CV133" s="219"/>
      <c r="CW133" s="219"/>
      <c r="CX133" s="219"/>
      <c r="CY133" s="219"/>
      <c r="CZ133" s="219"/>
      <c r="DA133" s="219"/>
      <c r="DB133" s="230"/>
      <c r="DC133" s="238"/>
      <c r="DF133" s="243"/>
      <c r="DG133" s="243"/>
      <c r="DH133" s="243"/>
      <c r="DI133" s="243"/>
      <c r="DJ133" s="243"/>
      <c r="DK133" s="243"/>
      <c r="DL133" s="243"/>
      <c r="DM133" s="243"/>
      <c r="DN133" s="243"/>
      <c r="DO133" s="243"/>
      <c r="DP133" s="243"/>
      <c r="DQ133" s="243"/>
      <c r="DR133" s="243"/>
      <c r="DS133" s="243"/>
      <c r="DT133" s="243"/>
      <c r="DU133" s="243"/>
      <c r="DV133" s="243"/>
      <c r="DW133" s="243"/>
      <c r="DX133" s="243"/>
      <c r="DY133" s="229"/>
      <c r="DZ133" s="219"/>
      <c r="EA133" s="219"/>
      <c r="EB133" s="219"/>
      <c r="EC133" s="219"/>
      <c r="ED133" s="219"/>
      <c r="EE133" s="219"/>
      <c r="EF133" s="219"/>
      <c r="EG133" s="219"/>
      <c r="EH133" s="219"/>
      <c r="EI133" s="219"/>
      <c r="EJ133" s="219"/>
      <c r="EK133" s="219"/>
      <c r="EL133" s="230"/>
      <c r="EM133" s="243"/>
      <c r="EP133" s="238"/>
      <c r="EQ133" s="238"/>
      <c r="ER133" s="238"/>
      <c r="ES133" s="238"/>
      <c r="ET133" s="238"/>
      <c r="EU133" s="238"/>
      <c r="EV133" s="238"/>
      <c r="EW133" s="238"/>
      <c r="EX133" s="238"/>
      <c r="EY133" s="238"/>
      <c r="EZ133" s="238"/>
      <c r="FA133" s="238"/>
      <c r="FB133" s="238"/>
      <c r="FC133" s="238"/>
      <c r="FD133" s="238"/>
      <c r="FE133" s="238"/>
      <c r="FF133" s="238"/>
      <c r="FG133" s="238"/>
      <c r="FH133" s="238"/>
      <c r="FI133" s="229"/>
      <c r="FJ133" s="219"/>
      <c r="FK133" s="219"/>
      <c r="FL133" s="219"/>
      <c r="FM133" s="219"/>
      <c r="FN133" s="219"/>
      <c r="FO133" s="219"/>
      <c r="FP133" s="219"/>
      <c r="FQ133" s="219"/>
      <c r="FR133" s="219"/>
      <c r="FS133" s="219"/>
      <c r="FT133" s="219"/>
      <c r="FU133" s="219"/>
      <c r="FV133" s="230"/>
      <c r="FW133" s="238"/>
      <c r="GI133" s="219"/>
      <c r="GJ133" s="219"/>
      <c r="GK133" s="219"/>
      <c r="GL133" s="219"/>
    </row>
    <row r="134" spans="2:194" ht="12" customHeight="1">
      <c r="B134" s="238"/>
      <c r="C134" s="238"/>
      <c r="D134" s="238"/>
      <c r="E134" s="238"/>
      <c r="F134" s="238"/>
      <c r="G134" s="238"/>
      <c r="H134" s="238"/>
      <c r="I134" s="238"/>
      <c r="J134" s="238"/>
      <c r="K134" s="238"/>
      <c r="L134" s="238"/>
      <c r="M134" s="238"/>
      <c r="N134" s="238"/>
      <c r="O134" s="238"/>
      <c r="P134" s="238"/>
      <c r="Q134" s="238"/>
      <c r="R134" s="238"/>
      <c r="S134" s="238"/>
      <c r="T134" s="238"/>
      <c r="U134" s="229"/>
      <c r="V134" s="219"/>
      <c r="W134" s="219"/>
      <c r="X134" s="219"/>
      <c r="Y134" s="219"/>
      <c r="Z134" s="219"/>
      <c r="AA134" s="219"/>
      <c r="AB134" s="219"/>
      <c r="AC134" s="219"/>
      <c r="AD134" s="219"/>
      <c r="AE134" s="219"/>
      <c r="AF134" s="219"/>
      <c r="AG134" s="350"/>
      <c r="AH134" s="230"/>
      <c r="AI134" s="238"/>
      <c r="AJ134" s="219"/>
      <c r="AK134" s="219"/>
      <c r="AL134" s="245"/>
      <c r="AM134" s="243"/>
      <c r="AN134" s="243"/>
      <c r="AO134" s="243"/>
      <c r="AP134" s="243"/>
      <c r="AQ134" s="243"/>
      <c r="AR134" s="243"/>
      <c r="AS134" s="243"/>
      <c r="AT134" s="243"/>
      <c r="AU134" s="243"/>
      <c r="AV134" s="243"/>
      <c r="AW134" s="243"/>
      <c r="AX134" s="243"/>
      <c r="AY134" s="243"/>
      <c r="AZ134" s="243"/>
      <c r="BA134" s="243"/>
      <c r="BB134" s="243"/>
      <c r="BC134" s="243"/>
      <c r="BD134" s="243"/>
      <c r="BE134" s="229"/>
      <c r="BF134" s="219"/>
      <c r="BG134" s="219"/>
      <c r="BH134" s="219"/>
      <c r="BI134" s="219"/>
      <c r="BJ134" s="219"/>
      <c r="BK134" s="219"/>
      <c r="BL134" s="219"/>
      <c r="BM134" s="219"/>
      <c r="BN134" s="219"/>
      <c r="BO134" s="219"/>
      <c r="BP134" s="219"/>
      <c r="BQ134" s="350"/>
      <c r="BR134" s="230"/>
      <c r="BS134" s="243"/>
      <c r="BV134" s="238"/>
      <c r="BW134" s="238"/>
      <c r="BX134" s="238"/>
      <c r="BY134" s="238"/>
      <c r="BZ134" s="238"/>
      <c r="CA134" s="238"/>
      <c r="CB134" s="238"/>
      <c r="CC134" s="238"/>
      <c r="CD134" s="238"/>
      <c r="CE134" s="238"/>
      <c r="CF134" s="238"/>
      <c r="CG134" s="238"/>
      <c r="CH134" s="238"/>
      <c r="CI134" s="238"/>
      <c r="CJ134" s="238"/>
      <c r="CK134" s="238"/>
      <c r="CL134" s="238"/>
      <c r="CM134" s="238"/>
      <c r="CN134" s="238"/>
      <c r="CO134" s="229"/>
      <c r="CP134" s="219"/>
      <c r="CQ134" s="219"/>
      <c r="CR134" s="219"/>
      <c r="CS134" s="219"/>
      <c r="CT134" s="219"/>
      <c r="CU134" s="219"/>
      <c r="CV134" s="219"/>
      <c r="CW134" s="219"/>
      <c r="CX134" s="219"/>
      <c r="CY134" s="219"/>
      <c r="CZ134" s="219"/>
      <c r="DA134" s="350"/>
      <c r="DB134" s="230"/>
      <c r="DC134" s="238"/>
      <c r="DF134" s="243"/>
      <c r="DG134" s="243"/>
      <c r="DH134" s="243"/>
      <c r="DI134" s="243"/>
      <c r="DJ134" s="243"/>
      <c r="DK134" s="243"/>
      <c r="DL134" s="243"/>
      <c r="DM134" s="243"/>
      <c r="DN134" s="243"/>
      <c r="DO134" s="243"/>
      <c r="DP134" s="243"/>
      <c r="DQ134" s="243"/>
      <c r="DR134" s="243"/>
      <c r="DS134" s="243"/>
      <c r="DT134" s="243"/>
      <c r="DU134" s="243"/>
      <c r="DV134" s="243"/>
      <c r="DW134" s="243"/>
      <c r="DX134" s="243"/>
      <c r="DY134" s="229"/>
      <c r="DZ134" s="219"/>
      <c r="EA134" s="219"/>
      <c r="EB134" s="219"/>
      <c r="EC134" s="219"/>
      <c r="ED134" s="219"/>
      <c r="EE134" s="219"/>
      <c r="EF134" s="219"/>
      <c r="EG134" s="219"/>
      <c r="EH134" s="219"/>
      <c r="EI134" s="219"/>
      <c r="EJ134" s="219"/>
      <c r="EK134" s="350"/>
      <c r="EL134" s="230"/>
      <c r="EM134" s="243"/>
      <c r="EP134" s="238"/>
      <c r="EQ134" s="238"/>
      <c r="ER134" s="238"/>
      <c r="ES134" s="238"/>
      <c r="ET134" s="238"/>
      <c r="EU134" s="238"/>
      <c r="EV134" s="238"/>
      <c r="EW134" s="238"/>
      <c r="EX134" s="238"/>
      <c r="EY134" s="238"/>
      <c r="EZ134" s="238"/>
      <c r="FA134" s="238"/>
      <c r="FB134" s="238"/>
      <c r="FC134" s="238"/>
      <c r="FD134" s="238"/>
      <c r="FE134" s="238"/>
      <c r="FF134" s="238"/>
      <c r="FG134" s="238"/>
      <c r="FH134" s="238"/>
      <c r="FI134" s="229"/>
      <c r="FJ134" s="219"/>
      <c r="FK134" s="219"/>
      <c r="FL134" s="219"/>
      <c r="FM134" s="219"/>
      <c r="FN134" s="219"/>
      <c r="FO134" s="219"/>
      <c r="FP134" s="219"/>
      <c r="FQ134" s="219"/>
      <c r="FR134" s="219"/>
      <c r="FS134" s="219"/>
      <c r="FT134" s="219"/>
      <c r="FU134" s="350"/>
      <c r="FV134" s="230"/>
      <c r="FW134" s="238"/>
      <c r="GI134" s="219"/>
      <c r="GJ134" s="219"/>
      <c r="GK134" s="219"/>
      <c r="GL134" s="219"/>
    </row>
    <row r="135" spans="2:194" ht="5.25" customHeight="1">
      <c r="B135" s="238"/>
      <c r="C135" s="238"/>
      <c r="D135" s="238"/>
      <c r="E135" s="238"/>
      <c r="F135" s="238"/>
      <c r="G135" s="238"/>
      <c r="H135" s="238"/>
      <c r="I135" s="238"/>
      <c r="J135" s="238"/>
      <c r="K135" s="238"/>
      <c r="L135" s="238"/>
      <c r="M135" s="238"/>
      <c r="N135" s="238"/>
      <c r="O135" s="238"/>
      <c r="P135" s="238"/>
      <c r="Q135" s="238"/>
      <c r="R135" s="238"/>
      <c r="S135" s="238"/>
      <c r="T135" s="238"/>
      <c r="U135" s="229"/>
      <c r="V135" s="219"/>
      <c r="W135" s="219"/>
      <c r="X135" s="219"/>
      <c r="Y135" s="219"/>
      <c r="Z135" s="219"/>
      <c r="AA135" s="219"/>
      <c r="AB135" s="219"/>
      <c r="AC135" s="219"/>
      <c r="AD135" s="219"/>
      <c r="AE135" s="219"/>
      <c r="AF135" s="219"/>
      <c r="AG135" s="219"/>
      <c r="AH135" s="230"/>
      <c r="AI135" s="238"/>
      <c r="AJ135" s="219"/>
      <c r="AK135" s="219"/>
      <c r="AL135" s="245"/>
      <c r="AM135" s="243"/>
      <c r="AN135" s="243"/>
      <c r="AO135" s="243"/>
      <c r="AP135" s="243"/>
      <c r="AQ135" s="243"/>
      <c r="AR135" s="243"/>
      <c r="AS135" s="243"/>
      <c r="AT135" s="243"/>
      <c r="AU135" s="243"/>
      <c r="AV135" s="243"/>
      <c r="AW135" s="243"/>
      <c r="AX135" s="243"/>
      <c r="AY135" s="243"/>
      <c r="AZ135" s="243"/>
      <c r="BA135" s="243"/>
      <c r="BB135" s="243"/>
      <c r="BC135" s="243"/>
      <c r="BD135" s="243"/>
      <c r="BE135" s="229"/>
      <c r="BF135" s="219"/>
      <c r="BG135" s="219"/>
      <c r="BH135" s="219"/>
      <c r="BI135" s="219"/>
      <c r="BJ135" s="219"/>
      <c r="BK135" s="219"/>
      <c r="BL135" s="219"/>
      <c r="BM135" s="219"/>
      <c r="BN135" s="219"/>
      <c r="BO135" s="219"/>
      <c r="BP135" s="219"/>
      <c r="BQ135" s="219"/>
      <c r="BR135" s="230"/>
      <c r="BS135" s="243"/>
      <c r="BV135" s="238"/>
      <c r="BW135" s="238"/>
      <c r="BX135" s="238"/>
      <c r="BY135" s="238"/>
      <c r="BZ135" s="238"/>
      <c r="CA135" s="238"/>
      <c r="CB135" s="238"/>
      <c r="CC135" s="238"/>
      <c r="CD135" s="238"/>
      <c r="CE135" s="238"/>
      <c r="CF135" s="238"/>
      <c r="CG135" s="238"/>
      <c r="CH135" s="238"/>
      <c r="CI135" s="238"/>
      <c r="CJ135" s="238"/>
      <c r="CK135" s="238"/>
      <c r="CL135" s="238"/>
      <c r="CM135" s="238"/>
      <c r="CN135" s="238"/>
      <c r="CO135" s="229"/>
      <c r="CP135" s="219"/>
      <c r="CQ135" s="219"/>
      <c r="CR135" s="219"/>
      <c r="CS135" s="219"/>
      <c r="CT135" s="219"/>
      <c r="CU135" s="219"/>
      <c r="CV135" s="219"/>
      <c r="CW135" s="219"/>
      <c r="CX135" s="219"/>
      <c r="CY135" s="219"/>
      <c r="CZ135" s="219"/>
      <c r="DA135" s="219"/>
      <c r="DB135" s="230"/>
      <c r="DC135" s="238"/>
      <c r="DF135" s="243"/>
      <c r="DG135" s="243"/>
      <c r="DH135" s="243"/>
      <c r="DI135" s="243"/>
      <c r="DJ135" s="243"/>
      <c r="DK135" s="243"/>
      <c r="DL135" s="243"/>
      <c r="DM135" s="243"/>
      <c r="DN135" s="243"/>
      <c r="DO135" s="243"/>
      <c r="DP135" s="243"/>
      <c r="DQ135" s="243"/>
      <c r="DR135" s="243"/>
      <c r="DS135" s="243"/>
      <c r="DT135" s="243"/>
      <c r="DU135" s="243"/>
      <c r="DV135" s="243"/>
      <c r="DW135" s="243"/>
      <c r="DX135" s="243"/>
      <c r="DY135" s="229"/>
      <c r="DZ135" s="219"/>
      <c r="EA135" s="219"/>
      <c r="EB135" s="219"/>
      <c r="EC135" s="219"/>
      <c r="ED135" s="219"/>
      <c r="EE135" s="219"/>
      <c r="EF135" s="219"/>
      <c r="EG135" s="219"/>
      <c r="EH135" s="219"/>
      <c r="EI135" s="219"/>
      <c r="EJ135" s="219"/>
      <c r="EK135" s="219"/>
      <c r="EL135" s="230"/>
      <c r="EM135" s="243"/>
      <c r="EP135" s="238"/>
      <c r="EQ135" s="238"/>
      <c r="ER135" s="238"/>
      <c r="ES135" s="238"/>
      <c r="ET135" s="238"/>
      <c r="EU135" s="238"/>
      <c r="EV135" s="238"/>
      <c r="EW135" s="238"/>
      <c r="EX135" s="238"/>
      <c r="EY135" s="238"/>
      <c r="EZ135" s="238"/>
      <c r="FA135" s="238"/>
      <c r="FB135" s="238"/>
      <c r="FC135" s="238"/>
      <c r="FD135" s="238"/>
      <c r="FE135" s="238"/>
      <c r="FF135" s="238"/>
      <c r="FG135" s="238"/>
      <c r="FH135" s="238"/>
      <c r="FI135" s="229"/>
      <c r="FJ135" s="219"/>
      <c r="FK135" s="219"/>
      <c r="FL135" s="219"/>
      <c r="FM135" s="219"/>
      <c r="FN135" s="219"/>
      <c r="FO135" s="219"/>
      <c r="FP135" s="219"/>
      <c r="FQ135" s="219"/>
      <c r="FR135" s="219"/>
      <c r="FS135" s="219"/>
      <c r="FT135" s="219"/>
      <c r="FU135" s="368"/>
      <c r="FV135" s="230"/>
      <c r="FW135" s="238"/>
    </row>
    <row r="136" spans="2:194" ht="12.75" customHeight="1">
      <c r="B136" s="238"/>
      <c r="C136" s="238"/>
      <c r="D136" s="238"/>
      <c r="E136" s="238"/>
      <c r="F136" s="238"/>
      <c r="G136" s="238"/>
      <c r="H136" s="238"/>
      <c r="I136" s="238"/>
      <c r="J136" s="238"/>
      <c r="K136" s="238"/>
      <c r="L136" s="238"/>
      <c r="M136" s="238"/>
      <c r="N136" s="238"/>
      <c r="O136" s="238"/>
      <c r="P136" s="238"/>
      <c r="Q136" s="238"/>
      <c r="R136" s="238"/>
      <c r="S136" s="238"/>
      <c r="T136" s="238"/>
      <c r="U136" s="234"/>
      <c r="V136" s="235"/>
      <c r="W136" s="235"/>
      <c r="X136" s="235"/>
      <c r="Y136" s="235"/>
      <c r="Z136" s="235"/>
      <c r="AA136" s="235"/>
      <c r="AB136" s="235"/>
      <c r="AC136" s="235"/>
      <c r="AD136" s="235"/>
      <c r="AE136" s="235"/>
      <c r="AF136" s="235"/>
      <c r="AG136" s="235"/>
      <c r="AH136" s="236"/>
      <c r="AI136" s="238"/>
      <c r="AJ136" s="219"/>
      <c r="AK136" s="219"/>
      <c r="AL136" s="245"/>
      <c r="AM136" s="243"/>
      <c r="AN136" s="243"/>
      <c r="AO136" s="243"/>
      <c r="AP136" s="243"/>
      <c r="AQ136" s="243"/>
      <c r="AR136" s="243"/>
      <c r="AS136" s="243"/>
      <c r="AT136" s="243"/>
      <c r="AU136" s="243"/>
      <c r="AV136" s="243"/>
      <c r="AW136" s="243"/>
      <c r="AX136" s="243"/>
      <c r="AY136" s="243"/>
      <c r="AZ136" s="243"/>
      <c r="BA136" s="243"/>
      <c r="BB136" s="243"/>
      <c r="BC136" s="243"/>
      <c r="BD136" s="243"/>
      <c r="BE136" s="234"/>
      <c r="BF136" s="235"/>
      <c r="BG136" s="235"/>
      <c r="BH136" s="235"/>
      <c r="BI136" s="235"/>
      <c r="BJ136" s="235"/>
      <c r="BK136" s="235"/>
      <c r="BL136" s="235"/>
      <c r="BM136" s="235"/>
      <c r="BN136" s="235"/>
      <c r="BO136" s="235"/>
      <c r="BP136" s="235"/>
      <c r="BQ136" s="235"/>
      <c r="BR136" s="236"/>
      <c r="BS136" s="243"/>
      <c r="BV136" s="238"/>
      <c r="BW136" s="238"/>
      <c r="BX136" s="238"/>
      <c r="BY136" s="238"/>
      <c r="BZ136" s="238"/>
      <c r="CA136" s="238"/>
      <c r="CB136" s="238"/>
      <c r="CC136" s="238"/>
      <c r="CD136" s="238"/>
      <c r="CE136" s="238"/>
      <c r="CF136" s="238"/>
      <c r="CG136" s="238"/>
      <c r="CH136" s="238"/>
      <c r="CI136" s="238"/>
      <c r="CJ136" s="238"/>
      <c r="CK136" s="238"/>
      <c r="CL136" s="238"/>
      <c r="CM136" s="238"/>
      <c r="CN136" s="238"/>
      <c r="CO136" s="234"/>
      <c r="CP136" s="235"/>
      <c r="CQ136" s="235"/>
      <c r="CR136" s="235"/>
      <c r="CS136" s="235"/>
      <c r="CT136" s="235"/>
      <c r="CU136" s="235"/>
      <c r="CV136" s="235"/>
      <c r="CW136" s="235"/>
      <c r="CX136" s="235"/>
      <c r="CY136" s="235"/>
      <c r="CZ136" s="235"/>
      <c r="DA136" s="235"/>
      <c r="DB136" s="236"/>
      <c r="DC136" s="238"/>
      <c r="DF136" s="243"/>
      <c r="DG136" s="243"/>
      <c r="DH136" s="243"/>
      <c r="DI136" s="243"/>
      <c r="DJ136" s="243"/>
      <c r="DK136" s="243"/>
      <c r="DL136" s="243"/>
      <c r="DM136" s="243"/>
      <c r="DN136" s="243"/>
      <c r="DO136" s="243"/>
      <c r="DP136" s="243"/>
      <c r="DQ136" s="243"/>
      <c r="DR136" s="243"/>
      <c r="DS136" s="243"/>
      <c r="DT136" s="243"/>
      <c r="DU136" s="243"/>
      <c r="DV136" s="243"/>
      <c r="DW136" s="243"/>
      <c r="DX136" s="243"/>
      <c r="DY136" s="234"/>
      <c r="DZ136" s="235"/>
      <c r="EA136" s="235"/>
      <c r="EB136" s="235"/>
      <c r="EC136" s="235"/>
      <c r="ED136" s="235"/>
      <c r="EE136" s="235"/>
      <c r="EF136" s="235"/>
      <c r="EG136" s="235"/>
      <c r="EH136" s="235"/>
      <c r="EI136" s="235"/>
      <c r="EJ136" s="235"/>
      <c r="EK136" s="235"/>
      <c r="EL136" s="236"/>
      <c r="EM136" s="243"/>
      <c r="EP136" s="238"/>
      <c r="EQ136" s="238"/>
      <c r="ER136" s="238"/>
      <c r="ES136" s="238"/>
      <c r="ET136" s="238"/>
      <c r="EU136" s="238"/>
      <c r="EV136" s="238"/>
      <c r="EW136" s="238"/>
      <c r="EX136" s="238"/>
      <c r="EY136" s="238"/>
      <c r="EZ136" s="238"/>
      <c r="FA136" s="238"/>
      <c r="FB136" s="238"/>
      <c r="FC136" s="238"/>
      <c r="FD136" s="238"/>
      <c r="FE136" s="238"/>
      <c r="FF136" s="238"/>
      <c r="FG136" s="238"/>
      <c r="FH136" s="238"/>
      <c r="FI136" s="234"/>
      <c r="FJ136" s="235"/>
      <c r="FK136" s="235"/>
      <c r="FL136" s="235"/>
      <c r="FM136" s="235"/>
      <c r="FN136" s="235"/>
      <c r="FO136" s="235"/>
      <c r="FP136" s="235"/>
      <c r="FQ136" s="235"/>
      <c r="FR136" s="235"/>
      <c r="FS136" s="235"/>
      <c r="FT136" s="235"/>
      <c r="FU136" s="235"/>
      <c r="FV136" s="236"/>
      <c r="FW136" s="238"/>
    </row>
    <row r="137" spans="2:194" ht="5.25" customHeight="1">
      <c r="B137" s="238"/>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c r="AH137" s="238"/>
      <c r="AI137" s="238"/>
      <c r="AJ137" s="219"/>
      <c r="AK137" s="219"/>
      <c r="AL137" s="245"/>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V137" s="238"/>
      <c r="BW137" s="238"/>
      <c r="BX137" s="238"/>
      <c r="BY137" s="238"/>
      <c r="BZ137" s="238"/>
      <c r="CA137" s="238"/>
      <c r="CB137" s="238"/>
      <c r="CC137" s="238"/>
      <c r="CD137" s="238"/>
      <c r="CE137" s="238"/>
      <c r="CF137" s="238"/>
      <c r="CG137" s="238"/>
      <c r="CH137" s="238"/>
      <c r="CI137" s="238"/>
      <c r="CJ137" s="238"/>
      <c r="CK137" s="238"/>
      <c r="CL137" s="238"/>
      <c r="CM137" s="238"/>
      <c r="CN137" s="238"/>
      <c r="CO137" s="238"/>
      <c r="CP137" s="238"/>
      <c r="CQ137" s="238"/>
      <c r="CR137" s="238"/>
      <c r="CS137" s="238"/>
      <c r="CT137" s="238"/>
      <c r="CU137" s="238"/>
      <c r="CV137" s="238"/>
      <c r="CW137" s="238"/>
      <c r="CX137" s="238"/>
      <c r="CY137" s="238"/>
      <c r="CZ137" s="238"/>
      <c r="DA137" s="238"/>
      <c r="DB137" s="238"/>
      <c r="DC137" s="238"/>
      <c r="DF137" s="243"/>
      <c r="DG137" s="243"/>
      <c r="DH137" s="243"/>
      <c r="DI137" s="243"/>
      <c r="DJ137" s="243"/>
      <c r="DK137" s="243"/>
      <c r="DL137" s="243"/>
      <c r="DM137" s="243"/>
      <c r="DN137" s="243"/>
      <c r="DO137" s="243"/>
      <c r="DP137" s="243"/>
      <c r="DQ137" s="243"/>
      <c r="DR137" s="243"/>
      <c r="DS137" s="243"/>
      <c r="DT137" s="243"/>
      <c r="DU137" s="243"/>
      <c r="DV137" s="243"/>
      <c r="DW137" s="243"/>
      <c r="DX137" s="243"/>
      <c r="DY137" s="243"/>
      <c r="DZ137" s="243"/>
      <c r="EA137" s="243"/>
      <c r="EB137" s="243"/>
      <c r="EC137" s="243"/>
      <c r="ED137" s="243"/>
      <c r="EE137" s="243"/>
      <c r="EF137" s="243"/>
      <c r="EG137" s="243"/>
      <c r="EH137" s="243"/>
      <c r="EI137" s="243"/>
      <c r="EJ137" s="243"/>
      <c r="EK137" s="243"/>
      <c r="EL137" s="243"/>
      <c r="EM137" s="243"/>
      <c r="EP137" s="238"/>
      <c r="EQ137" s="238"/>
      <c r="ER137" s="238"/>
      <c r="ES137" s="238"/>
      <c r="ET137" s="238"/>
      <c r="EU137" s="238"/>
      <c r="EV137" s="238"/>
      <c r="EW137" s="238"/>
      <c r="EX137" s="238"/>
      <c r="EY137" s="238"/>
      <c r="EZ137" s="238"/>
      <c r="FA137" s="238"/>
      <c r="FB137" s="238"/>
      <c r="FC137" s="238"/>
      <c r="FD137" s="238"/>
      <c r="FE137" s="238"/>
      <c r="FF137" s="238"/>
      <c r="FG137" s="238"/>
      <c r="FH137" s="238"/>
      <c r="FI137" s="238"/>
      <c r="FJ137" s="238"/>
      <c r="FK137" s="238"/>
      <c r="FL137" s="238"/>
      <c r="FM137" s="238"/>
      <c r="FN137" s="238"/>
      <c r="FO137" s="238"/>
      <c r="FP137" s="238"/>
      <c r="FQ137" s="238"/>
      <c r="FR137" s="238"/>
      <c r="FS137" s="238"/>
      <c r="FT137" s="238"/>
      <c r="FU137" s="238"/>
      <c r="FV137" s="238"/>
      <c r="FW137" s="238"/>
    </row>
    <row r="138" spans="2:194" ht="12.75" customHeight="1">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19"/>
      <c r="AK138" s="219"/>
      <c r="AL138" s="245"/>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V138" s="238"/>
      <c r="BW138" s="238"/>
      <c r="BX138" s="238"/>
      <c r="BY138" s="238"/>
      <c r="BZ138" s="238"/>
      <c r="CA138" s="238"/>
      <c r="CB138" s="238"/>
      <c r="CC138" s="238"/>
      <c r="CD138" s="238"/>
      <c r="CE138" s="238"/>
      <c r="CF138" s="238"/>
      <c r="CG138" s="238"/>
      <c r="CH138" s="238"/>
      <c r="CI138" s="238"/>
      <c r="CJ138" s="238"/>
      <c r="CK138" s="238"/>
      <c r="CL138" s="238"/>
      <c r="CM138" s="238"/>
      <c r="CN138" s="238"/>
      <c r="CO138" s="238"/>
      <c r="CP138" s="238"/>
      <c r="CQ138" s="238"/>
      <c r="CR138" s="238"/>
      <c r="CS138" s="238"/>
      <c r="CT138" s="238"/>
      <c r="CU138" s="238"/>
      <c r="CV138" s="238"/>
      <c r="CW138" s="238"/>
      <c r="CX138" s="238"/>
      <c r="CY138" s="238"/>
      <c r="CZ138" s="238"/>
      <c r="DA138" s="238"/>
      <c r="DB138" s="238"/>
      <c r="DC138" s="238"/>
      <c r="DF138" s="243"/>
      <c r="DG138" s="243"/>
      <c r="DH138" s="243"/>
      <c r="DI138" s="243"/>
      <c r="DJ138" s="243"/>
      <c r="DK138" s="243"/>
      <c r="DL138" s="243"/>
      <c r="DM138" s="243"/>
      <c r="DN138" s="243"/>
      <c r="DO138" s="243"/>
      <c r="DP138" s="243"/>
      <c r="DQ138" s="243"/>
      <c r="DR138" s="243"/>
      <c r="DS138" s="243"/>
      <c r="DT138" s="243"/>
      <c r="DU138" s="243"/>
      <c r="DV138" s="243"/>
      <c r="DW138" s="243"/>
      <c r="DX138" s="243"/>
      <c r="DY138" s="243"/>
      <c r="DZ138" s="243"/>
      <c r="EA138" s="243"/>
      <c r="EB138" s="243"/>
      <c r="EC138" s="243"/>
      <c r="ED138" s="243"/>
      <c r="EE138" s="243"/>
      <c r="EF138" s="243"/>
      <c r="EG138" s="243"/>
      <c r="EH138" s="243"/>
      <c r="EI138" s="243"/>
      <c r="EJ138" s="243"/>
      <c r="EK138" s="243"/>
      <c r="EL138" s="243"/>
      <c r="EM138" s="243"/>
      <c r="EP138" s="238"/>
      <c r="EQ138" s="238"/>
      <c r="ER138" s="238"/>
      <c r="ES138" s="238"/>
      <c r="ET138" s="238"/>
      <c r="EU138" s="238"/>
      <c r="EV138" s="238"/>
      <c r="EW138" s="238"/>
      <c r="EX138" s="238"/>
      <c r="EY138" s="238"/>
      <c r="EZ138" s="238"/>
      <c r="FA138" s="238"/>
      <c r="FB138" s="238"/>
      <c r="FC138" s="238"/>
      <c r="FD138" s="238"/>
      <c r="FE138" s="238"/>
      <c r="FF138" s="238"/>
      <c r="FG138" s="238"/>
      <c r="FH138" s="238"/>
      <c r="FI138" s="238"/>
      <c r="FJ138" s="238"/>
      <c r="FK138" s="238"/>
      <c r="FL138" s="238"/>
      <c r="FM138" s="238"/>
      <c r="FN138" s="238"/>
      <c r="FO138" s="238"/>
      <c r="FP138" s="238"/>
      <c r="FQ138" s="238"/>
      <c r="FR138" s="238"/>
      <c r="FS138" s="238"/>
      <c r="FT138" s="238"/>
      <c r="FU138" s="238"/>
      <c r="FV138" s="238"/>
      <c r="FW138" s="238"/>
    </row>
    <row r="139" spans="2:194" ht="5.25" customHeight="1">
      <c r="AJ139" s="219"/>
      <c r="AK139" s="219"/>
      <c r="AL139" s="219"/>
      <c r="DC139" s="246"/>
      <c r="FW139" s="246"/>
    </row>
    <row r="140" spans="2:194" ht="12.75" customHeight="1">
      <c r="AJ140" s="219"/>
      <c r="AK140" s="219"/>
      <c r="AL140" s="219"/>
      <c r="FW140" s="246"/>
    </row>
    <row r="141" spans="2:194" ht="15.75" customHeight="1">
      <c r="B141" s="442" t="s">
        <v>469</v>
      </c>
      <c r="AL141" s="442" t="s">
        <v>469</v>
      </c>
      <c r="BV141" s="442" t="s">
        <v>469</v>
      </c>
      <c r="DF141" s="442" t="s">
        <v>469</v>
      </c>
      <c r="EP141" s="442" t="s">
        <v>469</v>
      </c>
    </row>
    <row r="142" spans="2:194" ht="12.75">
      <c r="B142" s="439" t="s">
        <v>677</v>
      </c>
      <c r="AL142" s="439" t="s">
        <v>677</v>
      </c>
      <c r="BV142" s="439" t="s">
        <v>677</v>
      </c>
      <c r="DF142" s="439" t="s">
        <v>466</v>
      </c>
      <c r="EP142" s="439" t="s">
        <v>466</v>
      </c>
    </row>
    <row r="143" spans="2:194" ht="12.75">
      <c r="B143" s="439" t="s">
        <v>467</v>
      </c>
      <c r="AL143" s="439" t="s">
        <v>467</v>
      </c>
      <c r="BV143" s="439" t="s">
        <v>467</v>
      </c>
      <c r="DF143" s="439" t="s">
        <v>467</v>
      </c>
      <c r="EP143" s="439" t="s">
        <v>467</v>
      </c>
    </row>
    <row r="144" spans="2:194" ht="12.75">
      <c r="B144" s="441" t="s">
        <v>468</v>
      </c>
      <c r="AL144" s="441" t="s">
        <v>468</v>
      </c>
      <c r="BV144" s="441" t="s">
        <v>468</v>
      </c>
      <c r="DF144" s="441" t="s">
        <v>468</v>
      </c>
      <c r="EP144" s="441" t="s">
        <v>468</v>
      </c>
    </row>
    <row r="145" ht="12.75" customHeight="1"/>
    <row r="146" ht="5.25" customHeight="1"/>
    <row r="147" ht="12.75" customHeight="1"/>
    <row r="151" ht="12.75" customHeight="1"/>
    <row r="152" ht="5.25" customHeight="1"/>
    <row r="153" ht="12.75" customHeight="1"/>
    <row r="154" ht="5.25" customHeight="1"/>
    <row r="155" ht="12.75" customHeight="1"/>
    <row r="156" ht="5.25" customHeight="1"/>
    <row r="157" ht="12.75" customHeight="1"/>
    <row r="158" ht="5.25" customHeight="1"/>
    <row r="159" ht="12.75" customHeight="1"/>
    <row r="160" ht="5.25" customHeight="1"/>
    <row r="161" ht="12.75" customHeight="1"/>
    <row r="165" ht="12.75" customHeight="1"/>
    <row r="166" ht="5.25" customHeight="1"/>
    <row r="167" ht="12.75" customHeight="1"/>
    <row r="170" ht="12.75" customHeight="1"/>
    <row r="171" ht="5.25" customHeight="1"/>
    <row r="172" ht="12.75" customHeight="1"/>
  </sheetData>
  <sheetProtection password="9851" sheet="1" formatCells="0" formatColumns="0" formatRows="0" insertColumns="0" insertRows="0" insertHyperlinks="0" deleteColumns="0" deleteRows="0" selectLockedCells="1" sort="0" autoFilter="0" pivotTables="0"/>
  <mergeCells count="357">
    <mergeCell ref="FK31:FK33"/>
    <mergeCell ref="FS31:FS33"/>
    <mergeCell ref="FQ31:FQ33"/>
    <mergeCell ref="FM31:FM33"/>
    <mergeCell ref="FO31:FO33"/>
    <mergeCell ref="GH45:GI45"/>
    <mergeCell ref="GH23:GI23"/>
    <mergeCell ref="GH27:GI27"/>
    <mergeCell ref="GH43:GI43"/>
    <mergeCell ref="GH39:GI39"/>
    <mergeCell ref="GH41:GI41"/>
    <mergeCell ref="GH33:GI33"/>
    <mergeCell ref="FK95:FS95"/>
    <mergeCell ref="FK97:FS97"/>
    <mergeCell ref="FQ110:FQ112"/>
    <mergeCell ref="FS109:FS112"/>
    <mergeCell ref="FK112:FO112"/>
    <mergeCell ref="ET95:FB95"/>
    <mergeCell ref="ET97:FB97"/>
    <mergeCell ref="GJ63:GK65"/>
    <mergeCell ref="GJ61:GK61"/>
    <mergeCell ref="GB63:GC64"/>
    <mergeCell ref="FU110:FU112"/>
    <mergeCell ref="FK93:FS93"/>
    <mergeCell ref="ET79:FB79"/>
    <mergeCell ref="ET81:FB81"/>
    <mergeCell ref="ET83:FB83"/>
    <mergeCell ref="W114:AA114"/>
    <mergeCell ref="W116:AA116"/>
    <mergeCell ref="W118:AA118"/>
    <mergeCell ref="W120:AA120"/>
    <mergeCell ref="BG114:BK114"/>
    <mergeCell ref="BG116:BK116"/>
    <mergeCell ref="BG118:BK118"/>
    <mergeCell ref="AT45:AZ45"/>
    <mergeCell ref="W97:AE97"/>
    <mergeCell ref="AC110:AC112"/>
    <mergeCell ref="W93:AE93"/>
    <mergeCell ref="W95:AE95"/>
    <mergeCell ref="AP81:AX81"/>
    <mergeCell ref="AP83:AX83"/>
    <mergeCell ref="AP97:AX97"/>
    <mergeCell ref="AE110:AE112"/>
    <mergeCell ref="W112:AA112"/>
    <mergeCell ref="AG110:AG112"/>
    <mergeCell ref="AP87:AX87"/>
    <mergeCell ref="AP89:AX89"/>
    <mergeCell ref="T51:U51"/>
    <mergeCell ref="J39:P39"/>
    <mergeCell ref="AP79:AX79"/>
    <mergeCell ref="AT41:AZ41"/>
    <mergeCell ref="AT43:AZ43"/>
    <mergeCell ref="BD25:BE25"/>
    <mergeCell ref="BD43:BE43"/>
    <mergeCell ref="BD45:BE45"/>
    <mergeCell ref="BD47:BE47"/>
    <mergeCell ref="BD35:BE35"/>
    <mergeCell ref="BD37:BE37"/>
    <mergeCell ref="BD39:BE39"/>
    <mergeCell ref="BD41:BE41"/>
    <mergeCell ref="Y31:Y33"/>
    <mergeCell ref="T41:U41"/>
    <mergeCell ref="AA31:AA33"/>
    <mergeCell ref="AC31:AC33"/>
    <mergeCell ref="F97:N97"/>
    <mergeCell ref="F85:N85"/>
    <mergeCell ref="F91:N91"/>
    <mergeCell ref="F87:N87"/>
    <mergeCell ref="F95:N95"/>
    <mergeCell ref="F79:N79"/>
    <mergeCell ref="F81:N81"/>
    <mergeCell ref="F83:N83"/>
    <mergeCell ref="T53:U53"/>
    <mergeCell ref="N2:U3"/>
    <mergeCell ref="J33:Q33"/>
    <mergeCell ref="J35:P35"/>
    <mergeCell ref="J37:P37"/>
    <mergeCell ref="T21:U21"/>
    <mergeCell ref="T19:U19"/>
    <mergeCell ref="T35:U35"/>
    <mergeCell ref="T37:U37"/>
    <mergeCell ref="T23:U23"/>
    <mergeCell ref="T31:U33"/>
    <mergeCell ref="T25:U25"/>
    <mergeCell ref="T13:U13"/>
    <mergeCell ref="T11:U11"/>
    <mergeCell ref="T17:U17"/>
    <mergeCell ref="T15:U15"/>
    <mergeCell ref="H122:N122"/>
    <mergeCell ref="CN11:CO11"/>
    <mergeCell ref="CN13:CO13"/>
    <mergeCell ref="CN15:CO15"/>
    <mergeCell ref="BQ110:BQ112"/>
    <mergeCell ref="BG112:BK112"/>
    <mergeCell ref="CN17:CO17"/>
    <mergeCell ref="CN19:CO19"/>
    <mergeCell ref="CN21:CO21"/>
    <mergeCell ref="F93:N93"/>
    <mergeCell ref="CN23:CO23"/>
    <mergeCell ref="CN25:CO25"/>
    <mergeCell ref="BG95:BO95"/>
    <mergeCell ref="BZ91:CH91"/>
    <mergeCell ref="BZ93:CH93"/>
    <mergeCell ref="BZ95:CH95"/>
    <mergeCell ref="CD47:CJ47"/>
    <mergeCell ref="CN51:CO51"/>
    <mergeCell ref="BZ85:CH85"/>
    <mergeCell ref="BZ87:CH87"/>
    <mergeCell ref="CD43:CJ43"/>
    <mergeCell ref="CD45:CJ45"/>
    <mergeCell ref="BD49:BE49"/>
    <mergeCell ref="BD51:BE51"/>
    <mergeCell ref="FK120:FO120"/>
    <mergeCell ref="CQ114:CU114"/>
    <mergeCell ref="CQ116:CU116"/>
    <mergeCell ref="CQ118:CU118"/>
    <mergeCell ref="CQ120:CU120"/>
    <mergeCell ref="EA120:EE120"/>
    <mergeCell ref="FK118:FO118"/>
    <mergeCell ref="FK116:FO116"/>
    <mergeCell ref="FK114:FO114"/>
    <mergeCell ref="CQ97:CY97"/>
    <mergeCell ref="CW110:CW112"/>
    <mergeCell ref="DA110:DA112"/>
    <mergeCell ref="CQ112:CU112"/>
    <mergeCell ref="CY109:CY112"/>
    <mergeCell ref="EA97:EI97"/>
    <mergeCell ref="EI109:EI112"/>
    <mergeCell ref="DJ97:DR97"/>
    <mergeCell ref="EA112:EE112"/>
    <mergeCell ref="EG110:EG112"/>
    <mergeCell ref="CQ95:CY95"/>
    <mergeCell ref="CU31:CU33"/>
    <mergeCell ref="CW31:CW33"/>
    <mergeCell ref="CY31:CY33"/>
    <mergeCell ref="CQ31:CQ33"/>
    <mergeCell ref="CS31:CS33"/>
    <mergeCell ref="CQ93:CY93"/>
    <mergeCell ref="DN33:DU33"/>
    <mergeCell ref="DX35:DY35"/>
    <mergeCell ref="DJ81:DR81"/>
    <mergeCell ref="DJ83:DR83"/>
    <mergeCell ref="DJ85:DR85"/>
    <mergeCell ref="DJ87:DR87"/>
    <mergeCell ref="DJ89:DR89"/>
    <mergeCell ref="DJ91:DR91"/>
    <mergeCell ref="DN43:DT43"/>
    <mergeCell ref="DN45:DT45"/>
    <mergeCell ref="DN47:DT47"/>
    <mergeCell ref="DX51:DY51"/>
    <mergeCell ref="DX53:DY53"/>
    <mergeCell ref="DJ79:DR79"/>
    <mergeCell ref="CN31:CO33"/>
    <mergeCell ref="F89:N89"/>
    <mergeCell ref="CD49:CJ49"/>
    <mergeCell ref="CD51:CJ51"/>
    <mergeCell ref="CD53:CJ53"/>
    <mergeCell ref="AT49:AZ49"/>
    <mergeCell ref="AT51:AZ51"/>
    <mergeCell ref="AT53:AZ53"/>
    <mergeCell ref="AP85:AX85"/>
    <mergeCell ref="AT47:AZ47"/>
    <mergeCell ref="BD53:BE53"/>
    <mergeCell ref="J43:P43"/>
    <mergeCell ref="T49:U49"/>
    <mergeCell ref="J45:P45"/>
    <mergeCell ref="J47:P47"/>
    <mergeCell ref="T39:U39"/>
    <mergeCell ref="T43:U43"/>
    <mergeCell ref="T45:U45"/>
    <mergeCell ref="J41:P41"/>
    <mergeCell ref="J49:P49"/>
    <mergeCell ref="J51:P51"/>
    <mergeCell ref="J53:P53"/>
    <mergeCell ref="T47:U47"/>
    <mergeCell ref="W31:W33"/>
    <mergeCell ref="BI31:BI33"/>
    <mergeCell ref="BK31:BK33"/>
    <mergeCell ref="AE31:AE33"/>
    <mergeCell ref="BD31:BE33"/>
    <mergeCell ref="AT33:BA33"/>
    <mergeCell ref="BG31:BG33"/>
    <mergeCell ref="CD39:CJ39"/>
    <mergeCell ref="CD41:CJ41"/>
    <mergeCell ref="CD33:CK33"/>
    <mergeCell ref="BM31:BM33"/>
    <mergeCell ref="CD37:CJ37"/>
    <mergeCell ref="BO31:BO33"/>
    <mergeCell ref="CD35:CJ35"/>
    <mergeCell ref="AT39:AZ39"/>
    <mergeCell ref="EC31:EC33"/>
    <mergeCell ref="DN35:DT35"/>
    <mergeCell ref="DN37:DT37"/>
    <mergeCell ref="DN39:DT39"/>
    <mergeCell ref="FH11:FI11"/>
    <mergeCell ref="FH13:FI13"/>
    <mergeCell ref="FH15:FI15"/>
    <mergeCell ref="FH17:FI17"/>
    <mergeCell ref="FH31:FI33"/>
    <mergeCell ref="EE31:EE33"/>
    <mergeCell ref="EG31:EG33"/>
    <mergeCell ref="EI31:EI33"/>
    <mergeCell ref="EX33:FE33"/>
    <mergeCell ref="FH19:FI19"/>
    <mergeCell ref="DX11:DY11"/>
    <mergeCell ref="DX13:DY13"/>
    <mergeCell ref="DX15:DY15"/>
    <mergeCell ref="DX17:DY17"/>
    <mergeCell ref="DX31:DY33"/>
    <mergeCell ref="EA31:EA33"/>
    <mergeCell ref="DX19:DY19"/>
    <mergeCell ref="DX21:DY21"/>
    <mergeCell ref="DX23:DY23"/>
    <mergeCell ref="DX25:DY25"/>
    <mergeCell ref="FH21:FI21"/>
    <mergeCell ref="FH23:FI23"/>
    <mergeCell ref="FH25:FI25"/>
    <mergeCell ref="FH35:FI35"/>
    <mergeCell ref="FH37:FI37"/>
    <mergeCell ref="FH39:FI39"/>
    <mergeCell ref="FH41:FI41"/>
    <mergeCell ref="EX35:FD35"/>
    <mergeCell ref="EX37:FD37"/>
    <mergeCell ref="AX2:BE3"/>
    <mergeCell ref="AP5:AR6"/>
    <mergeCell ref="BD7:BE9"/>
    <mergeCell ref="BG7:BG9"/>
    <mergeCell ref="BD23:BE23"/>
    <mergeCell ref="BD11:BE11"/>
    <mergeCell ref="BD13:BE13"/>
    <mergeCell ref="BD15:BE15"/>
    <mergeCell ref="BD17:BE17"/>
    <mergeCell ref="BD19:BE19"/>
    <mergeCell ref="BD21:BE21"/>
    <mergeCell ref="BK7:BK9"/>
    <mergeCell ref="BM7:BM9"/>
    <mergeCell ref="BI7:BI9"/>
    <mergeCell ref="CY7:CY9"/>
    <mergeCell ref="F5:H6"/>
    <mergeCell ref="T7:U9"/>
    <mergeCell ref="W7:W9"/>
    <mergeCell ref="Y7:Y9"/>
    <mergeCell ref="BO7:BO9"/>
    <mergeCell ref="AA7:AA9"/>
    <mergeCell ref="AC7:AC9"/>
    <mergeCell ref="AE7:AE9"/>
    <mergeCell ref="CH2:CO3"/>
    <mergeCell ref="DJ5:DL6"/>
    <mergeCell ref="DX7:DY9"/>
    <mergeCell ref="CQ7:CQ9"/>
    <mergeCell ref="CS7:CS9"/>
    <mergeCell ref="CU7:CU9"/>
    <mergeCell ref="CW7:CW9"/>
    <mergeCell ref="DR2:DY3"/>
    <mergeCell ref="BZ5:CB6"/>
    <mergeCell ref="CN7:CO9"/>
    <mergeCell ref="EI7:EI9"/>
    <mergeCell ref="EA7:EA9"/>
    <mergeCell ref="EC7:EC9"/>
    <mergeCell ref="EE7:EE9"/>
    <mergeCell ref="EG7:EG9"/>
    <mergeCell ref="FH7:FI9"/>
    <mergeCell ref="FK7:FK9"/>
    <mergeCell ref="FB2:FI3"/>
    <mergeCell ref="ET5:EV7"/>
    <mergeCell ref="FM7:FM9"/>
    <mergeCell ref="FO7:FO9"/>
    <mergeCell ref="FQ7:FQ9"/>
    <mergeCell ref="FS7:FS9"/>
    <mergeCell ref="GH9:GI9"/>
    <mergeCell ref="GJ11:GK11"/>
    <mergeCell ref="GJ5:GK5"/>
    <mergeCell ref="GE2:GH3"/>
    <mergeCell ref="GJ7:GK7"/>
    <mergeCell ref="GJ13:GK13"/>
    <mergeCell ref="GJ35:GK35"/>
    <mergeCell ref="GH25:GI25"/>
    <mergeCell ref="GH37:GI37"/>
    <mergeCell ref="GJ21:GK21"/>
    <mergeCell ref="GH19:GI19"/>
    <mergeCell ref="GH17:GI17"/>
    <mergeCell ref="GJ15:GK15"/>
    <mergeCell ref="GH29:GI29"/>
    <mergeCell ref="GH31:GI31"/>
    <mergeCell ref="GH47:GI47"/>
    <mergeCell ref="GH49:GI49"/>
    <mergeCell ref="EX49:FD49"/>
    <mergeCell ref="FH47:FI47"/>
    <mergeCell ref="EX47:FD47"/>
    <mergeCell ref="FH49:FI49"/>
    <mergeCell ref="GJ59:GK59"/>
    <mergeCell ref="GH51:GI51"/>
    <mergeCell ref="GH53:GI53"/>
    <mergeCell ref="GJ57:GK57"/>
    <mergeCell ref="GH55:GI55"/>
    <mergeCell ref="EX51:FD51"/>
    <mergeCell ref="FH53:FI53"/>
    <mergeCell ref="FH51:FI51"/>
    <mergeCell ref="CB122:CH122"/>
    <mergeCell ref="CN35:CO35"/>
    <mergeCell ref="CN37:CO37"/>
    <mergeCell ref="CN39:CO39"/>
    <mergeCell ref="CN41:CO41"/>
    <mergeCell ref="CN43:CO43"/>
    <mergeCell ref="CN45:CO45"/>
    <mergeCell ref="CN47:CO47"/>
    <mergeCell ref="BZ89:CH89"/>
    <mergeCell ref="BZ79:CH79"/>
    <mergeCell ref="BZ83:CH83"/>
    <mergeCell ref="BZ81:CH81"/>
    <mergeCell ref="CN49:CO49"/>
    <mergeCell ref="CN53:CO53"/>
    <mergeCell ref="BZ97:CH97"/>
    <mergeCell ref="BM110:BM112"/>
    <mergeCell ref="BG97:BO97"/>
    <mergeCell ref="AP95:AX95"/>
    <mergeCell ref="AP91:AX91"/>
    <mergeCell ref="AP93:AX93"/>
    <mergeCell ref="BG93:BO93"/>
    <mergeCell ref="BO109:BO112"/>
    <mergeCell ref="AR122:AX122"/>
    <mergeCell ref="AT35:AZ35"/>
    <mergeCell ref="AT37:AZ37"/>
    <mergeCell ref="BG120:BK120"/>
    <mergeCell ref="EX43:FD43"/>
    <mergeCell ref="EX45:FD45"/>
    <mergeCell ref="FH43:FI43"/>
    <mergeCell ref="FH45:FI45"/>
    <mergeCell ref="DX37:DY37"/>
    <mergeCell ref="DX39:DY39"/>
    <mergeCell ref="DX41:DY41"/>
    <mergeCell ref="DN49:DT49"/>
    <mergeCell ref="DX49:DY49"/>
    <mergeCell ref="DX43:DY43"/>
    <mergeCell ref="DX45:DY45"/>
    <mergeCell ref="DX47:DY47"/>
    <mergeCell ref="EX39:FD39"/>
    <mergeCell ref="EX41:FD41"/>
    <mergeCell ref="DN41:DT41"/>
    <mergeCell ref="EV122:FB122"/>
    <mergeCell ref="DL122:DR122"/>
    <mergeCell ref="EX53:FD53"/>
    <mergeCell ref="DN51:DT51"/>
    <mergeCell ref="DN53:DT53"/>
    <mergeCell ref="EA93:EI93"/>
    <mergeCell ref="ET87:FB87"/>
    <mergeCell ref="ET89:FB89"/>
    <mergeCell ref="ET91:FB91"/>
    <mergeCell ref="ET93:FB93"/>
    <mergeCell ref="ET85:FB85"/>
    <mergeCell ref="EA95:EI95"/>
    <mergeCell ref="DJ93:DR93"/>
    <mergeCell ref="DJ95:DR95"/>
    <mergeCell ref="EK110:EK112"/>
    <mergeCell ref="EA116:EE116"/>
    <mergeCell ref="EA118:EE118"/>
    <mergeCell ref="EA114:EE114"/>
  </mergeCells>
  <phoneticPr fontId="0" type="noConversion"/>
  <pageMargins left="0.25" right="0.25" top="0.25" bottom="0.25" header="0.5" footer="0.5"/>
  <pageSetup scale="70" orientation="landscape"/>
  <headerFooter alignWithMargins="0"/>
  <rowBreaks count="1" manualBreakCount="1">
    <brk id="70" min="1" max="189" man="1"/>
  </rowBreaks>
  <colBreaks count="5" manualBreakCount="5">
    <brk id="36" max="147" man="1"/>
    <brk id="72" max="147" man="1"/>
    <brk id="108" max="147" man="1"/>
    <brk id="144" max="147" man="1"/>
    <brk id="181" max="137" man="1"/>
  </colBreaks>
  <legacy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6" enableFormatConditionsCalculation="0">
    <tabColor indexed="26"/>
  </sheetPr>
  <dimension ref="B2:V63"/>
  <sheetViews>
    <sheetView workbookViewId="0">
      <selection activeCell="H37" sqref="H37"/>
    </sheetView>
  </sheetViews>
  <sheetFormatPr defaultColWidth="9" defaultRowHeight="11.25"/>
  <cols>
    <col min="1" max="1" width="9" style="330"/>
    <col min="2" max="2" width="28.33203125" style="330" customWidth="1"/>
    <col min="3" max="4" width="1" style="330" customWidth="1"/>
    <col min="5" max="5" width="18.83203125" style="330" customWidth="1"/>
    <col min="6" max="7" width="1" style="330" customWidth="1"/>
    <col min="8" max="8" width="18.83203125" style="330" customWidth="1"/>
    <col min="9" max="10" width="1" style="330" customWidth="1"/>
    <col min="11" max="11" width="18.83203125" style="330" customWidth="1"/>
    <col min="12" max="13" width="1" style="330" customWidth="1"/>
    <col min="14" max="14" width="18.6640625" style="330" customWidth="1"/>
    <col min="15" max="16" width="1" style="330" customWidth="1"/>
    <col min="17" max="17" width="18.33203125" style="330" customWidth="1"/>
    <col min="18" max="19" width="1" style="330" customWidth="1"/>
    <col min="20" max="20" width="18.33203125" style="330" customWidth="1"/>
    <col min="21" max="21" width="1" style="330" customWidth="1"/>
    <col min="22" max="16384" width="9" style="330"/>
  </cols>
  <sheetData>
    <row r="2" spans="2:22" ht="12" thickBot="1"/>
    <row r="3" spans="2:22">
      <c r="B3" s="1292" t="s">
        <v>247</v>
      </c>
      <c r="C3" s="1293"/>
      <c r="D3" s="1293"/>
      <c r="E3" s="1293"/>
      <c r="F3" s="1293"/>
      <c r="G3" s="1293"/>
      <c r="H3" s="1293"/>
      <c r="I3" s="1293"/>
      <c r="J3" s="1293"/>
      <c r="K3" s="1293"/>
      <c r="L3" s="1293"/>
      <c r="M3" s="1293"/>
      <c r="N3" s="1293"/>
      <c r="O3" s="1293"/>
      <c r="P3" s="1294"/>
      <c r="Q3" s="1301" t="s">
        <v>248</v>
      </c>
      <c r="R3" s="1302"/>
      <c r="S3" s="1302"/>
      <c r="T3" s="1302"/>
      <c r="U3" s="1303"/>
    </row>
    <row r="4" spans="2:22">
      <c r="B4" s="1295"/>
      <c r="C4" s="1296"/>
      <c r="D4" s="1296"/>
      <c r="E4" s="1296"/>
      <c r="F4" s="1296"/>
      <c r="G4" s="1296"/>
      <c r="H4" s="1296"/>
      <c r="I4" s="1296"/>
      <c r="J4" s="1296"/>
      <c r="K4" s="1296"/>
      <c r="L4" s="1296"/>
      <c r="M4" s="1296"/>
      <c r="N4" s="1296"/>
      <c r="O4" s="1296"/>
      <c r="P4" s="1297"/>
      <c r="Q4" s="1304"/>
      <c r="R4" s="1305"/>
      <c r="S4" s="1305"/>
      <c r="T4" s="1305"/>
      <c r="U4" s="1306"/>
    </row>
    <row r="5" spans="2:22">
      <c r="B5" s="1295"/>
      <c r="C5" s="1296"/>
      <c r="D5" s="1296"/>
      <c r="E5" s="1296"/>
      <c r="F5" s="1296"/>
      <c r="G5" s="1296"/>
      <c r="H5" s="1296"/>
      <c r="I5" s="1296"/>
      <c r="J5" s="1296"/>
      <c r="K5" s="1296"/>
      <c r="L5" s="1296"/>
      <c r="M5" s="1296"/>
      <c r="N5" s="1296"/>
      <c r="O5" s="1296"/>
      <c r="P5" s="1297"/>
      <c r="Q5" s="1307" t="s">
        <v>249</v>
      </c>
      <c r="R5" s="1307"/>
      <c r="S5" s="1307"/>
      <c r="T5" s="1307"/>
      <c r="U5" s="1308"/>
    </row>
    <row r="6" spans="2:22">
      <c r="B6" s="1298"/>
      <c r="C6" s="1299"/>
      <c r="D6" s="1299"/>
      <c r="E6" s="1299"/>
      <c r="F6" s="1299"/>
      <c r="G6" s="1299"/>
      <c r="H6" s="1299"/>
      <c r="I6" s="1299"/>
      <c r="J6" s="1299"/>
      <c r="K6" s="1299"/>
      <c r="L6" s="1299"/>
      <c r="M6" s="1299"/>
      <c r="N6" s="1299"/>
      <c r="O6" s="1299"/>
      <c r="P6" s="1300"/>
      <c r="Q6" s="1305"/>
      <c r="R6" s="1305"/>
      <c r="S6" s="1305"/>
      <c r="T6" s="1305"/>
      <c r="U6" s="1306"/>
    </row>
    <row r="7" spans="2:22">
      <c r="B7" s="1284" t="s">
        <v>12</v>
      </c>
      <c r="C7" s="1310"/>
      <c r="D7" s="1310"/>
      <c r="E7" s="1290" t="s">
        <v>160</v>
      </c>
      <c r="F7" s="1290"/>
      <c r="G7" s="1290"/>
      <c r="H7" s="1290"/>
      <c r="I7" s="1290"/>
      <c r="J7" s="1323" t="s">
        <v>250</v>
      </c>
      <c r="K7" s="1324"/>
      <c r="L7" s="1324"/>
      <c r="M7" s="1324"/>
      <c r="N7" s="1324"/>
      <c r="O7" s="1324"/>
      <c r="P7" s="1324"/>
      <c r="Q7" s="1324"/>
      <c r="R7" s="1324"/>
      <c r="S7" s="1324"/>
      <c r="T7" s="1324"/>
      <c r="U7" s="1325"/>
    </row>
    <row r="8" spans="2:22" ht="11.25" customHeight="1">
      <c r="B8" s="1288"/>
      <c r="C8" s="1314"/>
      <c r="D8" s="1314"/>
      <c r="E8" s="1291"/>
      <c r="F8" s="1291"/>
      <c r="G8" s="1291"/>
      <c r="H8" s="1291"/>
      <c r="I8" s="1291"/>
      <c r="J8" s="1326"/>
      <c r="K8" s="1327"/>
      <c r="L8" s="1327"/>
      <c r="M8" s="1327"/>
      <c r="N8" s="1327"/>
      <c r="O8" s="1327"/>
      <c r="P8" s="1327"/>
      <c r="Q8" s="1327"/>
      <c r="R8" s="1327"/>
      <c r="S8" s="1327"/>
      <c r="T8" s="1327"/>
      <c r="U8" s="1328"/>
    </row>
    <row r="9" spans="2:22">
      <c r="B9" s="1318" t="s">
        <v>11</v>
      </c>
      <c r="C9" s="1319"/>
      <c r="D9" s="1319"/>
      <c r="E9" s="1319"/>
      <c r="F9" s="1319"/>
      <c r="G9" s="1319"/>
      <c r="H9" s="1319"/>
      <c r="I9" s="1319"/>
      <c r="J9" s="1319"/>
      <c r="K9" s="1319"/>
      <c r="L9" s="1319"/>
      <c r="M9" s="1319"/>
      <c r="N9" s="1319"/>
      <c r="O9" s="1319"/>
      <c r="P9" s="1319"/>
      <c r="Q9" s="1319"/>
      <c r="R9" s="1319"/>
      <c r="S9" s="1319"/>
      <c r="T9" s="1319"/>
      <c r="U9" s="1320"/>
    </row>
    <row r="10" spans="2:22">
      <c r="B10" s="1295"/>
      <c r="C10" s="1296"/>
      <c r="D10" s="1296"/>
      <c r="E10" s="1296"/>
      <c r="F10" s="1296"/>
      <c r="G10" s="1296"/>
      <c r="H10" s="1296"/>
      <c r="I10" s="1296"/>
      <c r="J10" s="1296"/>
      <c r="K10" s="1296"/>
      <c r="L10" s="1296"/>
      <c r="M10" s="1296"/>
      <c r="N10" s="1296"/>
      <c r="O10" s="1296"/>
      <c r="P10" s="1296"/>
      <c r="Q10" s="1296"/>
      <c r="R10" s="1296"/>
      <c r="S10" s="1296"/>
      <c r="T10" s="1296"/>
      <c r="U10" s="1321"/>
    </row>
    <row r="11" spans="2:22">
      <c r="B11" s="1298"/>
      <c r="C11" s="1299"/>
      <c r="D11" s="1299"/>
      <c r="E11" s="1299"/>
      <c r="F11" s="1299"/>
      <c r="G11" s="1299"/>
      <c r="H11" s="1299"/>
      <c r="I11" s="1299"/>
      <c r="J11" s="1299"/>
      <c r="K11" s="1299"/>
      <c r="L11" s="1299"/>
      <c r="M11" s="1299"/>
      <c r="N11" s="1299"/>
      <c r="O11" s="1299"/>
      <c r="P11" s="1299"/>
      <c r="Q11" s="1299"/>
      <c r="R11" s="1299"/>
      <c r="S11" s="1299"/>
      <c r="T11" s="1299"/>
      <c r="U11" s="1322"/>
    </row>
    <row r="12" spans="2:22">
      <c r="B12" s="1284" t="s">
        <v>603</v>
      </c>
      <c r="C12" s="1285"/>
      <c r="D12" s="1309" t="s">
        <v>782</v>
      </c>
      <c r="E12" s="1310"/>
      <c r="F12" s="1285"/>
      <c r="G12" s="1309" t="s">
        <v>783</v>
      </c>
      <c r="H12" s="1310"/>
      <c r="I12" s="1285"/>
      <c r="J12" s="1309" t="s">
        <v>784</v>
      </c>
      <c r="K12" s="1310"/>
      <c r="L12" s="1285"/>
      <c r="M12" s="1309" t="s">
        <v>785</v>
      </c>
      <c r="N12" s="1310"/>
      <c r="O12" s="1285"/>
      <c r="P12" s="1309" t="s">
        <v>786</v>
      </c>
      <c r="Q12" s="1310"/>
      <c r="R12" s="1285"/>
      <c r="S12" s="1309" t="s">
        <v>787</v>
      </c>
      <c r="T12" s="1310"/>
      <c r="U12" s="1315"/>
    </row>
    <row r="13" spans="2:22" ht="12" customHeight="1">
      <c r="B13" s="1286"/>
      <c r="C13" s="1287"/>
      <c r="D13" s="1311"/>
      <c r="E13" s="1312"/>
      <c r="F13" s="1287"/>
      <c r="G13" s="1311"/>
      <c r="H13" s="1312"/>
      <c r="I13" s="1287"/>
      <c r="J13" s="1311"/>
      <c r="K13" s="1312"/>
      <c r="L13" s="1287"/>
      <c r="M13" s="1311"/>
      <c r="N13" s="1312"/>
      <c r="O13" s="1287"/>
      <c r="P13" s="1311"/>
      <c r="Q13" s="1312"/>
      <c r="R13" s="1287"/>
      <c r="S13" s="1311"/>
      <c r="T13" s="1312"/>
      <c r="U13" s="1316"/>
      <c r="V13" s="331" t="s">
        <v>518</v>
      </c>
    </row>
    <row r="14" spans="2:22" ht="5.25" customHeight="1">
      <c r="B14" s="1288"/>
      <c r="C14" s="1289"/>
      <c r="D14" s="1313"/>
      <c r="E14" s="1314"/>
      <c r="F14" s="1289"/>
      <c r="G14" s="1313"/>
      <c r="H14" s="1314"/>
      <c r="I14" s="1289"/>
      <c r="J14" s="1313"/>
      <c r="K14" s="1314"/>
      <c r="L14" s="1289"/>
      <c r="M14" s="1313"/>
      <c r="N14" s="1314"/>
      <c r="O14" s="1289"/>
      <c r="P14" s="1313"/>
      <c r="Q14" s="1314"/>
      <c r="R14" s="1289"/>
      <c r="S14" s="1313"/>
      <c r="T14" s="1314"/>
      <c r="U14" s="1317"/>
    </row>
    <row r="15" spans="2:22" ht="5.25" customHeight="1">
      <c r="B15" s="1284" t="s">
        <v>761</v>
      </c>
      <c r="C15" s="1285"/>
      <c r="D15" s="332"/>
      <c r="E15" s="333"/>
      <c r="F15" s="334"/>
      <c r="G15" s="332"/>
      <c r="H15" s="333"/>
      <c r="I15" s="334"/>
      <c r="J15" s="333"/>
      <c r="K15" s="333"/>
      <c r="L15" s="334"/>
      <c r="M15" s="333"/>
      <c r="N15" s="333"/>
      <c r="O15" s="334"/>
      <c r="P15" s="333"/>
      <c r="Q15" s="333"/>
      <c r="R15" s="334"/>
      <c r="S15" s="333"/>
      <c r="T15" s="335"/>
      <c r="U15" s="336"/>
    </row>
    <row r="16" spans="2:22" ht="15" customHeight="1">
      <c r="B16" s="1286"/>
      <c r="C16" s="1287"/>
      <c r="D16" s="337"/>
      <c r="E16" s="309">
        <f>MTDC!N42+MTDC!O141</f>
        <v>0</v>
      </c>
      <c r="F16" s="338"/>
      <c r="G16" s="337"/>
      <c r="H16" s="309">
        <f>MTDC!P42+MTDC!Q141</f>
        <v>0</v>
      </c>
      <c r="I16" s="338"/>
      <c r="J16" s="339"/>
      <c r="K16" s="309">
        <f>MTDC!R42+MTDC!S141</f>
        <v>0</v>
      </c>
      <c r="L16" s="338"/>
      <c r="M16" s="339"/>
      <c r="N16" s="309">
        <f>MTDC!T42+MTDC!U141</f>
        <v>0</v>
      </c>
      <c r="O16" s="338"/>
      <c r="P16" s="339"/>
      <c r="Q16" s="309">
        <f>MTDC!V42+MTDC!W141</f>
        <v>0</v>
      </c>
      <c r="R16" s="338"/>
      <c r="S16" s="339"/>
      <c r="T16" s="279">
        <f>E16+H16+K16+N16+Q16</f>
        <v>0</v>
      </c>
      <c r="U16" s="336"/>
      <c r="V16" s="340">
        <f>MTDC!X42+MTDC!X141</f>
        <v>0</v>
      </c>
    </row>
    <row r="17" spans="2:22" ht="5.25" customHeight="1">
      <c r="B17" s="1288"/>
      <c r="C17" s="1289"/>
      <c r="D17" s="341"/>
      <c r="E17" s="342"/>
      <c r="F17" s="343"/>
      <c r="G17" s="341"/>
      <c r="H17" s="342"/>
      <c r="I17" s="343"/>
      <c r="J17" s="342"/>
      <c r="K17" s="342"/>
      <c r="L17" s="343"/>
      <c r="M17" s="342"/>
      <c r="N17" s="342"/>
      <c r="O17" s="343"/>
      <c r="P17" s="342"/>
      <c r="Q17" s="342"/>
      <c r="R17" s="343"/>
      <c r="S17" s="342"/>
      <c r="T17" s="343"/>
      <c r="U17" s="336"/>
    </row>
    <row r="18" spans="2:22" ht="5.25" customHeight="1">
      <c r="B18" s="1284" t="s">
        <v>762</v>
      </c>
      <c r="C18" s="1285"/>
      <c r="D18" s="337"/>
      <c r="E18" s="339"/>
      <c r="F18" s="338"/>
      <c r="G18" s="337"/>
      <c r="H18" s="339"/>
      <c r="I18" s="338"/>
      <c r="J18" s="339"/>
      <c r="K18" s="339"/>
      <c r="L18" s="338"/>
      <c r="M18" s="339"/>
      <c r="N18" s="339"/>
      <c r="O18" s="338"/>
      <c r="P18" s="339"/>
      <c r="Q18" s="339"/>
      <c r="R18" s="338"/>
      <c r="S18" s="339"/>
      <c r="T18" s="339"/>
      <c r="U18" s="336"/>
    </row>
    <row r="19" spans="2:22" ht="15" customHeight="1">
      <c r="B19" s="1286"/>
      <c r="C19" s="1287"/>
      <c r="D19" s="337"/>
      <c r="E19" s="309">
        <f>MTDC!N70+MTDC!N146</f>
        <v>0</v>
      </c>
      <c r="F19" s="338"/>
      <c r="G19" s="337"/>
      <c r="H19" s="309">
        <f>MTDC!P70+MTDC!P146</f>
        <v>0</v>
      </c>
      <c r="I19" s="338"/>
      <c r="J19" s="339"/>
      <c r="K19" s="309">
        <f>MTDC!R70+MTDC!R146</f>
        <v>0</v>
      </c>
      <c r="L19" s="338"/>
      <c r="M19" s="339"/>
      <c r="N19" s="309">
        <f>MTDC!T70+MTDC!T146</f>
        <v>0</v>
      </c>
      <c r="O19" s="338"/>
      <c r="P19" s="339"/>
      <c r="Q19" s="309">
        <f>MTDC!V70+MTDC!V146</f>
        <v>0</v>
      </c>
      <c r="R19" s="338"/>
      <c r="S19" s="339"/>
      <c r="T19" s="279">
        <f>E19+H19+K19+N19+Q19</f>
        <v>0</v>
      </c>
      <c r="U19" s="336"/>
      <c r="V19" s="340">
        <f>MTDC!X70+MTDC!X146</f>
        <v>0</v>
      </c>
    </row>
    <row r="20" spans="2:22" ht="5.25" customHeight="1">
      <c r="B20" s="1288"/>
      <c r="C20" s="1289"/>
      <c r="D20" s="337"/>
      <c r="E20" s="339"/>
      <c r="F20" s="338"/>
      <c r="G20" s="337"/>
      <c r="H20" s="339"/>
      <c r="I20" s="338"/>
      <c r="J20" s="339"/>
      <c r="K20" s="339"/>
      <c r="L20" s="338"/>
      <c r="M20" s="339"/>
      <c r="N20" s="339"/>
      <c r="O20" s="338"/>
      <c r="P20" s="339"/>
      <c r="Q20" s="339"/>
      <c r="R20" s="338"/>
      <c r="S20" s="339"/>
      <c r="T20" s="339"/>
      <c r="U20" s="336"/>
    </row>
    <row r="21" spans="2:22" ht="5.25" customHeight="1">
      <c r="B21" s="1284" t="s">
        <v>98</v>
      </c>
      <c r="C21" s="1285"/>
      <c r="D21" s="332"/>
      <c r="E21" s="333"/>
      <c r="F21" s="334"/>
      <c r="G21" s="332"/>
      <c r="H21" s="333"/>
      <c r="I21" s="334"/>
      <c r="J21" s="333"/>
      <c r="K21" s="333"/>
      <c r="L21" s="334"/>
      <c r="M21" s="333"/>
      <c r="N21" s="333"/>
      <c r="O21" s="334"/>
      <c r="P21" s="333"/>
      <c r="Q21" s="333"/>
      <c r="R21" s="334"/>
      <c r="S21" s="333"/>
      <c r="T21" s="333"/>
      <c r="U21" s="344"/>
    </row>
    <row r="22" spans="2:22" ht="15" customHeight="1">
      <c r="B22" s="1286"/>
      <c r="C22" s="1287"/>
      <c r="D22" s="337"/>
      <c r="E22" s="309">
        <f>MTDC!N102</f>
        <v>0</v>
      </c>
      <c r="F22" s="338"/>
      <c r="G22" s="337"/>
      <c r="H22" s="309">
        <f>MTDC!P102</f>
        <v>0</v>
      </c>
      <c r="I22" s="338"/>
      <c r="J22" s="339"/>
      <c r="K22" s="309">
        <f>MTDC!R102</f>
        <v>0</v>
      </c>
      <c r="L22" s="338"/>
      <c r="M22" s="339"/>
      <c r="N22" s="309">
        <f>MTDC!T102</f>
        <v>0</v>
      </c>
      <c r="O22" s="338"/>
      <c r="P22" s="339"/>
      <c r="Q22" s="309">
        <f>MTDC!V102</f>
        <v>0</v>
      </c>
      <c r="R22" s="338"/>
      <c r="S22" s="339"/>
      <c r="T22" s="279">
        <f>E22+H22+K22+N22+Q22</f>
        <v>0</v>
      </c>
      <c r="U22" s="336"/>
      <c r="V22" s="340">
        <f>MTDC!X102</f>
        <v>0</v>
      </c>
    </row>
    <row r="23" spans="2:22" ht="5.25" customHeight="1">
      <c r="B23" s="1288"/>
      <c r="C23" s="1289"/>
      <c r="D23" s="337"/>
      <c r="E23" s="339"/>
      <c r="F23" s="338"/>
      <c r="G23" s="337"/>
      <c r="H23" s="339"/>
      <c r="I23" s="338"/>
      <c r="J23" s="339"/>
      <c r="K23" s="339"/>
      <c r="L23" s="338"/>
      <c r="M23" s="339"/>
      <c r="N23" s="339"/>
      <c r="O23" s="338"/>
      <c r="P23" s="339"/>
      <c r="Q23" s="339"/>
      <c r="R23" s="338"/>
      <c r="S23" s="339"/>
      <c r="T23" s="339"/>
      <c r="U23" s="336"/>
    </row>
    <row r="24" spans="2:22" ht="5.25" customHeight="1">
      <c r="B24" s="1284" t="s">
        <v>763</v>
      </c>
      <c r="C24" s="1285"/>
      <c r="D24" s="332"/>
      <c r="E24" s="333"/>
      <c r="F24" s="334"/>
      <c r="G24" s="332"/>
      <c r="H24" s="333"/>
      <c r="I24" s="334"/>
      <c r="J24" s="333"/>
      <c r="K24" s="333"/>
      <c r="L24" s="334"/>
      <c r="M24" s="333"/>
      <c r="N24" s="333"/>
      <c r="O24" s="334"/>
      <c r="P24" s="333"/>
      <c r="Q24" s="333"/>
      <c r="R24" s="334"/>
      <c r="S24" s="333"/>
      <c r="T24" s="333"/>
      <c r="U24" s="344"/>
    </row>
    <row r="25" spans="2:22" ht="15" customHeight="1">
      <c r="B25" s="1286"/>
      <c r="C25" s="1287"/>
      <c r="D25" s="337"/>
      <c r="E25" s="309">
        <f>MTDC!N168</f>
        <v>0</v>
      </c>
      <c r="F25" s="338"/>
      <c r="G25" s="337"/>
      <c r="H25" s="309">
        <f>MTDC!P168</f>
        <v>0</v>
      </c>
      <c r="I25" s="338"/>
      <c r="J25" s="339"/>
      <c r="K25" s="309">
        <f>MTDC!R168</f>
        <v>0</v>
      </c>
      <c r="L25" s="338"/>
      <c r="M25" s="339"/>
      <c r="N25" s="309">
        <f>MTDC!T168</f>
        <v>0</v>
      </c>
      <c r="O25" s="338"/>
      <c r="P25" s="339"/>
      <c r="Q25" s="309">
        <f>MTDC!V168</f>
        <v>0</v>
      </c>
      <c r="R25" s="338"/>
      <c r="S25" s="339"/>
      <c r="T25" s="279">
        <f>E25+H25+K25+N25+Q25</f>
        <v>0</v>
      </c>
      <c r="U25" s="336"/>
      <c r="V25" s="340">
        <f>MTDC!X168</f>
        <v>0</v>
      </c>
    </row>
    <row r="26" spans="2:22" ht="5.25" customHeight="1">
      <c r="B26" s="1288"/>
      <c r="C26" s="1289"/>
      <c r="D26" s="337"/>
      <c r="E26" s="339"/>
      <c r="F26" s="338"/>
      <c r="G26" s="337"/>
      <c r="H26" s="339"/>
      <c r="I26" s="338"/>
      <c r="J26" s="339"/>
      <c r="K26" s="339"/>
      <c r="L26" s="338"/>
      <c r="M26" s="339"/>
      <c r="N26" s="339"/>
      <c r="O26" s="338"/>
      <c r="P26" s="339"/>
      <c r="Q26" s="339"/>
      <c r="R26" s="338"/>
      <c r="S26" s="339"/>
      <c r="T26" s="339"/>
      <c r="U26" s="336"/>
    </row>
    <row r="27" spans="2:22" ht="5.25" customHeight="1">
      <c r="B27" s="1284" t="s">
        <v>764</v>
      </c>
      <c r="C27" s="1285"/>
      <c r="D27" s="332"/>
      <c r="E27" s="333"/>
      <c r="F27" s="334"/>
      <c r="G27" s="332"/>
      <c r="H27" s="333"/>
      <c r="I27" s="334"/>
      <c r="J27" s="333"/>
      <c r="K27" s="333"/>
      <c r="L27" s="334"/>
      <c r="M27" s="333"/>
      <c r="N27" s="333"/>
      <c r="O27" s="334"/>
      <c r="P27" s="333"/>
      <c r="Q27" s="333"/>
      <c r="R27" s="334"/>
      <c r="S27" s="333"/>
      <c r="T27" s="333"/>
      <c r="U27" s="344"/>
    </row>
    <row r="28" spans="2:22" ht="15" customHeight="1">
      <c r="B28" s="1286"/>
      <c r="C28" s="1287"/>
      <c r="D28" s="337"/>
      <c r="E28" s="309">
        <f>MTDC!N131</f>
        <v>0</v>
      </c>
      <c r="F28" s="338"/>
      <c r="G28" s="337"/>
      <c r="H28" s="309">
        <f>MTDC!P131</f>
        <v>0</v>
      </c>
      <c r="I28" s="338"/>
      <c r="J28" s="339"/>
      <c r="K28" s="309">
        <f>MTDC!R131</f>
        <v>0</v>
      </c>
      <c r="L28" s="338"/>
      <c r="M28" s="339"/>
      <c r="N28" s="309">
        <f>MTDC!T131</f>
        <v>0</v>
      </c>
      <c r="O28" s="338"/>
      <c r="P28" s="339"/>
      <c r="Q28" s="309">
        <f>MTDC!V131</f>
        <v>0</v>
      </c>
      <c r="R28" s="338"/>
      <c r="S28" s="339"/>
      <c r="T28" s="279">
        <f>E28+H28+K28+N28+Q28</f>
        <v>0</v>
      </c>
      <c r="U28" s="336"/>
      <c r="V28" s="340">
        <f>MTDC!X131</f>
        <v>0</v>
      </c>
    </row>
    <row r="29" spans="2:22" ht="5.25" customHeight="1">
      <c r="B29" s="1288"/>
      <c r="C29" s="1289"/>
      <c r="D29" s="337"/>
      <c r="E29" s="339"/>
      <c r="F29" s="338"/>
      <c r="G29" s="337"/>
      <c r="H29" s="339"/>
      <c r="I29" s="338"/>
      <c r="J29" s="339"/>
      <c r="K29" s="339"/>
      <c r="L29" s="338"/>
      <c r="M29" s="339"/>
      <c r="N29" s="339"/>
      <c r="O29" s="338"/>
      <c r="P29" s="339"/>
      <c r="Q29" s="335"/>
      <c r="R29" s="338"/>
      <c r="S29" s="339"/>
      <c r="T29" s="339"/>
      <c r="U29" s="336"/>
    </row>
    <row r="30" spans="2:22" ht="5.25" customHeight="1">
      <c r="B30" s="1284" t="s">
        <v>765</v>
      </c>
      <c r="C30" s="1285"/>
      <c r="D30" s="332"/>
      <c r="E30" s="333"/>
      <c r="F30" s="334"/>
      <c r="G30" s="332"/>
      <c r="H30" s="333"/>
      <c r="I30" s="334"/>
      <c r="J30" s="333"/>
      <c r="K30" s="333"/>
      <c r="L30" s="334"/>
      <c r="M30" s="333"/>
      <c r="N30" s="333"/>
      <c r="O30" s="334"/>
      <c r="P30" s="333"/>
      <c r="Q30" s="335"/>
      <c r="R30" s="334"/>
      <c r="S30" s="333"/>
      <c r="T30" s="333"/>
      <c r="U30" s="344"/>
    </row>
    <row r="31" spans="2:22" ht="15" customHeight="1">
      <c r="B31" s="1286"/>
      <c r="C31" s="1287"/>
      <c r="D31" s="337"/>
      <c r="E31" s="309">
        <f>MTDC!N121+MTDC!N160</f>
        <v>0</v>
      </c>
      <c r="F31" s="338"/>
      <c r="G31" s="337"/>
      <c r="H31" s="309">
        <f>MTDC!P121+MTDC!P160</f>
        <v>0</v>
      </c>
      <c r="I31" s="338"/>
      <c r="J31" s="339"/>
      <c r="K31" s="309">
        <f>MTDC!R121+MTDC!R160</f>
        <v>0</v>
      </c>
      <c r="L31" s="338"/>
      <c r="M31" s="339"/>
      <c r="N31" s="309">
        <f>MTDC!T121+MTDC!T160</f>
        <v>0</v>
      </c>
      <c r="O31" s="338"/>
      <c r="P31" s="339"/>
      <c r="Q31" s="309">
        <f>MTDC!V121+MTDC!V160</f>
        <v>0</v>
      </c>
      <c r="R31" s="338"/>
      <c r="S31" s="339"/>
      <c r="T31" s="279">
        <f>E31+H31+K31+N31+Q31</f>
        <v>0</v>
      </c>
      <c r="U31" s="336"/>
      <c r="V31" s="340">
        <f>MTDC!X121+MTDC!X160</f>
        <v>0</v>
      </c>
    </row>
    <row r="32" spans="2:22" ht="5.25" customHeight="1">
      <c r="B32" s="1288"/>
      <c r="C32" s="1289"/>
      <c r="D32" s="337"/>
      <c r="E32" s="339"/>
      <c r="F32" s="338"/>
      <c r="G32" s="337"/>
      <c r="H32" s="339"/>
      <c r="I32" s="338"/>
      <c r="J32" s="339"/>
      <c r="K32" s="339"/>
      <c r="L32" s="338"/>
      <c r="M32" s="339"/>
      <c r="N32" s="339"/>
      <c r="O32" s="338"/>
      <c r="P32" s="339"/>
      <c r="Q32" s="339"/>
      <c r="R32" s="338"/>
      <c r="S32" s="339"/>
      <c r="T32" s="339"/>
      <c r="U32" s="336"/>
    </row>
    <row r="33" spans="2:22" ht="5.25" customHeight="1">
      <c r="B33" s="1284" t="s">
        <v>766</v>
      </c>
      <c r="C33" s="1285"/>
      <c r="D33" s="332"/>
      <c r="E33" s="333"/>
      <c r="F33" s="334"/>
      <c r="G33" s="332"/>
      <c r="H33" s="333"/>
      <c r="I33" s="334"/>
      <c r="J33" s="333"/>
      <c r="K33" s="333"/>
      <c r="L33" s="334"/>
      <c r="M33" s="333"/>
      <c r="N33" s="333"/>
      <c r="O33" s="334"/>
      <c r="P33" s="333"/>
      <c r="Q33" s="333"/>
      <c r="R33" s="334"/>
      <c r="S33" s="333"/>
      <c r="T33" s="333"/>
      <c r="U33" s="344"/>
    </row>
    <row r="34" spans="2:22" ht="15" customHeight="1">
      <c r="B34" s="1286"/>
      <c r="C34" s="1287"/>
      <c r="D34" s="337"/>
      <c r="E34" s="279"/>
      <c r="F34" s="338"/>
      <c r="G34" s="337"/>
      <c r="H34" s="279"/>
      <c r="I34" s="338"/>
      <c r="J34" s="339"/>
      <c r="K34" s="279"/>
      <c r="L34" s="338"/>
      <c r="M34" s="339"/>
      <c r="N34" s="279"/>
      <c r="O34" s="338"/>
      <c r="P34" s="339"/>
      <c r="Q34" s="279"/>
      <c r="R34" s="338"/>
      <c r="S34" s="339"/>
      <c r="T34" s="279">
        <f>E34+H34+K34+N34+Q34</f>
        <v>0</v>
      </c>
      <c r="U34" s="336"/>
    </row>
    <row r="35" spans="2:22" ht="5.25" customHeight="1">
      <c r="B35" s="1288"/>
      <c r="C35" s="1289"/>
      <c r="D35" s="337"/>
      <c r="E35" s="339"/>
      <c r="F35" s="338"/>
      <c r="G35" s="337"/>
      <c r="H35" s="339"/>
      <c r="I35" s="338"/>
      <c r="J35" s="339"/>
      <c r="K35" s="339"/>
      <c r="L35" s="338"/>
      <c r="M35" s="339"/>
      <c r="N35" s="339"/>
      <c r="O35" s="338"/>
      <c r="P35" s="339"/>
      <c r="Q35" s="339"/>
      <c r="R35" s="338"/>
      <c r="S35" s="339"/>
      <c r="T35" s="339"/>
      <c r="U35" s="336"/>
    </row>
    <row r="36" spans="2:22" ht="5.25" customHeight="1">
      <c r="B36" s="1284" t="s">
        <v>242</v>
      </c>
      <c r="C36" s="1285"/>
      <c r="D36" s="332"/>
      <c r="E36" s="333"/>
      <c r="F36" s="334"/>
      <c r="G36" s="332"/>
      <c r="H36" s="333"/>
      <c r="I36" s="334"/>
      <c r="J36" s="333"/>
      <c r="K36" s="333"/>
      <c r="L36" s="334"/>
      <c r="M36" s="333"/>
      <c r="N36" s="333"/>
      <c r="O36" s="334"/>
      <c r="P36" s="333"/>
      <c r="Q36" s="333"/>
      <c r="R36" s="334"/>
      <c r="S36" s="333"/>
      <c r="T36" s="333"/>
      <c r="U36" s="344"/>
    </row>
    <row r="37" spans="2:22" ht="15" customHeight="1">
      <c r="B37" s="1286"/>
      <c r="C37" s="1287"/>
      <c r="D37" s="337"/>
      <c r="E37" s="279"/>
      <c r="F37" s="338"/>
      <c r="G37" s="337"/>
      <c r="H37" s="279"/>
      <c r="I37" s="338"/>
      <c r="J37" s="339"/>
      <c r="K37" s="279"/>
      <c r="L37" s="338"/>
      <c r="M37" s="339"/>
      <c r="N37" s="279"/>
      <c r="O37" s="338"/>
      <c r="P37" s="339"/>
      <c r="Q37" s="279"/>
      <c r="R37" s="338"/>
      <c r="S37" s="339"/>
      <c r="T37" s="279">
        <f>E37+H37+K37+N37+Q37</f>
        <v>0</v>
      </c>
      <c r="U37" s="336"/>
    </row>
    <row r="38" spans="2:22" ht="5.25" customHeight="1">
      <c r="B38" s="1288"/>
      <c r="C38" s="1289"/>
      <c r="D38" s="337"/>
      <c r="E38" s="339"/>
      <c r="F38" s="338"/>
      <c r="G38" s="337"/>
      <c r="H38" s="339"/>
      <c r="I38" s="338"/>
      <c r="J38" s="339"/>
      <c r="K38" s="339"/>
      <c r="L38" s="338"/>
      <c r="M38" s="339"/>
      <c r="N38" s="339"/>
      <c r="O38" s="338"/>
      <c r="P38" s="339"/>
      <c r="Q38" s="339"/>
      <c r="R38" s="338"/>
      <c r="S38" s="339"/>
      <c r="T38" s="339"/>
      <c r="U38" s="336"/>
    </row>
    <row r="39" spans="2:22" ht="5.25" customHeight="1">
      <c r="B39" s="1284" t="s">
        <v>463</v>
      </c>
      <c r="C39" s="1285"/>
      <c r="D39" s="332"/>
      <c r="E39" s="333"/>
      <c r="F39" s="334"/>
      <c r="G39" s="332"/>
      <c r="H39" s="333"/>
      <c r="I39" s="334"/>
      <c r="J39" s="333"/>
      <c r="K39" s="333"/>
      <c r="L39" s="334"/>
      <c r="M39" s="333"/>
      <c r="N39" s="333"/>
      <c r="O39" s="334"/>
      <c r="P39" s="333"/>
      <c r="Q39" s="333"/>
      <c r="R39" s="334"/>
      <c r="S39" s="333"/>
      <c r="T39" s="333"/>
      <c r="U39" s="344"/>
    </row>
    <row r="40" spans="2:22" ht="15" customHeight="1">
      <c r="B40" s="1286"/>
      <c r="C40" s="1287"/>
      <c r="D40" s="337"/>
      <c r="E40" s="279">
        <f>E16+E19+E22+E25+E28+E31+E34+E37</f>
        <v>0</v>
      </c>
      <c r="F40" s="338"/>
      <c r="G40" s="337"/>
      <c r="H40" s="279">
        <f>H16+H19+H22+H25+H28+H31+H34+H37</f>
        <v>0</v>
      </c>
      <c r="I40" s="338"/>
      <c r="J40" s="339"/>
      <c r="K40" s="279">
        <f>K16+K19+K22+K25+K28+K31+K34+K37</f>
        <v>0</v>
      </c>
      <c r="L40" s="338"/>
      <c r="M40" s="339"/>
      <c r="N40" s="279">
        <f>N16+N19+N22+N25+N28+N31+N34+N37</f>
        <v>0</v>
      </c>
      <c r="O40" s="338"/>
      <c r="P40" s="339"/>
      <c r="Q40" s="279">
        <f>Q16+Q19+Q22+Q25+Q28+Q31+Q34+Q37</f>
        <v>0</v>
      </c>
      <c r="R40" s="338"/>
      <c r="S40" s="339"/>
      <c r="T40" s="279">
        <f>E40+H40+K40+N40+Q40</f>
        <v>0</v>
      </c>
      <c r="U40" s="336"/>
    </row>
    <row r="41" spans="2:22" ht="5.25" customHeight="1">
      <c r="B41" s="1288"/>
      <c r="C41" s="1289"/>
      <c r="D41" s="337"/>
      <c r="E41" s="339"/>
      <c r="F41" s="338"/>
      <c r="G41" s="337"/>
      <c r="H41" s="339"/>
      <c r="I41" s="338"/>
      <c r="J41" s="339"/>
      <c r="K41" s="339"/>
      <c r="L41" s="338"/>
      <c r="M41" s="339"/>
      <c r="N41" s="339"/>
      <c r="O41" s="338"/>
      <c r="P41" s="339"/>
      <c r="Q41" s="339"/>
      <c r="R41" s="338"/>
      <c r="S41" s="339"/>
      <c r="T41" s="339"/>
      <c r="U41" s="336"/>
    </row>
    <row r="42" spans="2:22" ht="5.25" customHeight="1">
      <c r="B42" s="1284" t="s">
        <v>767</v>
      </c>
      <c r="C42" s="1285"/>
      <c r="D42" s="332"/>
      <c r="E42" s="333"/>
      <c r="F42" s="334"/>
      <c r="G42" s="332"/>
      <c r="H42" s="333"/>
      <c r="I42" s="334"/>
      <c r="J42" s="333"/>
      <c r="K42" s="333"/>
      <c r="L42" s="334"/>
      <c r="M42" s="333"/>
      <c r="N42" s="333"/>
      <c r="O42" s="334"/>
      <c r="P42" s="333"/>
      <c r="Q42" s="333"/>
      <c r="R42" s="334"/>
      <c r="S42" s="333"/>
      <c r="T42" s="333"/>
      <c r="U42" s="344"/>
    </row>
    <row r="43" spans="2:22" ht="15" customHeight="1">
      <c r="B43" s="1286"/>
      <c r="C43" s="1287"/>
      <c r="D43" s="337"/>
      <c r="E43" s="309">
        <f>MTDC!N135</f>
        <v>0</v>
      </c>
      <c r="F43" s="338"/>
      <c r="G43" s="337"/>
      <c r="H43" s="309">
        <f>MTDC!P135</f>
        <v>0</v>
      </c>
      <c r="I43" s="338"/>
      <c r="J43" s="339"/>
      <c r="K43" s="309">
        <f>MTDC!R135</f>
        <v>0</v>
      </c>
      <c r="L43" s="338"/>
      <c r="M43" s="339"/>
      <c r="N43" s="309">
        <f>MTDC!T135</f>
        <v>0</v>
      </c>
      <c r="O43" s="338"/>
      <c r="P43" s="339"/>
      <c r="Q43" s="309">
        <f>MTDC!V135</f>
        <v>0</v>
      </c>
      <c r="R43" s="338"/>
      <c r="S43" s="339"/>
      <c r="T43" s="279">
        <f>E43+H43+K43+N43+Q43</f>
        <v>0</v>
      </c>
      <c r="U43" s="336"/>
      <c r="V43" s="340">
        <f>MTDC!X135</f>
        <v>0</v>
      </c>
    </row>
    <row r="44" spans="2:22" ht="5.25" customHeight="1">
      <c r="B44" s="1288"/>
      <c r="C44" s="1289"/>
      <c r="D44" s="337"/>
      <c r="E44" s="339"/>
      <c r="F44" s="338"/>
      <c r="G44" s="337"/>
      <c r="H44" s="339"/>
      <c r="I44" s="338"/>
      <c r="J44" s="339"/>
      <c r="K44" s="339"/>
      <c r="L44" s="338"/>
      <c r="M44" s="339"/>
      <c r="N44" s="339"/>
      <c r="O44" s="338"/>
      <c r="P44" s="339"/>
      <c r="Q44" s="339"/>
      <c r="R44" s="338"/>
      <c r="S44" s="339"/>
      <c r="T44" s="339"/>
      <c r="U44" s="336"/>
    </row>
    <row r="45" spans="2:22" ht="5.25" customHeight="1">
      <c r="B45" s="1284" t="s">
        <v>768</v>
      </c>
      <c r="C45" s="1285"/>
      <c r="D45" s="332"/>
      <c r="E45" s="333"/>
      <c r="F45" s="334"/>
      <c r="G45" s="332"/>
      <c r="H45" s="333"/>
      <c r="I45" s="334"/>
      <c r="J45" s="333"/>
      <c r="K45" s="333"/>
      <c r="L45" s="334"/>
      <c r="M45" s="333"/>
      <c r="N45" s="333"/>
      <c r="O45" s="334"/>
      <c r="P45" s="333"/>
      <c r="Q45" s="333"/>
      <c r="R45" s="334"/>
      <c r="S45" s="333"/>
      <c r="T45" s="333"/>
      <c r="U45" s="344"/>
    </row>
    <row r="46" spans="2:22" ht="15" customHeight="1">
      <c r="B46" s="1286"/>
      <c r="C46" s="1287"/>
      <c r="D46" s="337"/>
      <c r="E46" s="309">
        <f>MTDC!N153</f>
        <v>0</v>
      </c>
      <c r="F46" s="338"/>
      <c r="G46" s="337"/>
      <c r="H46" s="309">
        <f>MTDC!P153</f>
        <v>0</v>
      </c>
      <c r="I46" s="338"/>
      <c r="J46" s="339"/>
      <c r="K46" s="309">
        <f>MTDC!R153</f>
        <v>0</v>
      </c>
      <c r="L46" s="338"/>
      <c r="M46" s="339"/>
      <c r="N46" s="309">
        <f>MTDC!T153</f>
        <v>0</v>
      </c>
      <c r="O46" s="338"/>
      <c r="P46" s="339"/>
      <c r="Q46" s="309">
        <f>MTDC!V153</f>
        <v>0</v>
      </c>
      <c r="R46" s="338"/>
      <c r="S46" s="339"/>
      <c r="T46" s="279">
        <f>E46+H46+K46+N46+Q46</f>
        <v>0</v>
      </c>
      <c r="U46" s="336"/>
      <c r="V46" s="340">
        <f>MTDC!X153</f>
        <v>0</v>
      </c>
    </row>
    <row r="47" spans="2:22" ht="5.25" customHeight="1">
      <c r="B47" s="1288"/>
      <c r="C47" s="1289"/>
      <c r="D47" s="337"/>
      <c r="E47" s="339"/>
      <c r="F47" s="338"/>
      <c r="G47" s="337"/>
      <c r="H47" s="339"/>
      <c r="I47" s="338"/>
      <c r="J47" s="339"/>
      <c r="K47" s="339"/>
      <c r="L47" s="338"/>
      <c r="M47" s="339"/>
      <c r="N47" s="339"/>
      <c r="O47" s="338"/>
      <c r="P47" s="339"/>
      <c r="Q47" s="339"/>
      <c r="R47" s="338"/>
      <c r="S47" s="339"/>
      <c r="T47" s="339"/>
      <c r="U47" s="336"/>
    </row>
    <row r="48" spans="2:22" ht="5.25" customHeight="1">
      <c r="B48" s="1284" t="s">
        <v>464</v>
      </c>
      <c r="C48" s="1285"/>
      <c r="D48" s="332"/>
      <c r="E48" s="333"/>
      <c r="F48" s="334"/>
      <c r="G48" s="332"/>
      <c r="H48" s="333"/>
      <c r="I48" s="334"/>
      <c r="J48" s="333"/>
      <c r="K48" s="333"/>
      <c r="L48" s="334"/>
      <c r="M48" s="333"/>
      <c r="N48" s="333"/>
      <c r="O48" s="334"/>
      <c r="P48" s="333"/>
      <c r="Q48" s="333"/>
      <c r="R48" s="334"/>
      <c r="S48" s="333"/>
      <c r="T48" s="333"/>
      <c r="U48" s="344"/>
    </row>
    <row r="49" spans="2:22" ht="15" customHeight="1">
      <c r="B49" s="1286"/>
      <c r="C49" s="1287"/>
      <c r="D49" s="337"/>
      <c r="E49" s="350">
        <f>E40+E43+E46</f>
        <v>0</v>
      </c>
      <c r="F49" s="338"/>
      <c r="G49" s="337"/>
      <c r="H49" s="279">
        <f>H40+H43+H46</f>
        <v>0</v>
      </c>
      <c r="I49" s="338"/>
      <c r="J49" s="337"/>
      <c r="K49" s="279">
        <f>K40+K43+K46</f>
        <v>0</v>
      </c>
      <c r="L49" s="338"/>
      <c r="M49" s="339"/>
      <c r="N49" s="279">
        <f>N40+N43+N46</f>
        <v>0</v>
      </c>
      <c r="O49" s="338"/>
      <c r="P49" s="339"/>
      <c r="Q49" s="279">
        <f>Q40+Q43+Q46</f>
        <v>0</v>
      </c>
      <c r="R49" s="338"/>
      <c r="S49" s="339"/>
      <c r="T49" s="279">
        <f>E49+H49+K49+N49+Q49</f>
        <v>0</v>
      </c>
      <c r="U49" s="336"/>
      <c r="V49" s="340">
        <f>MTDC!X179</f>
        <v>0</v>
      </c>
    </row>
    <row r="50" spans="2:22" ht="5.25" customHeight="1" thickBot="1">
      <c r="B50" s="1329"/>
      <c r="C50" s="1330"/>
      <c r="D50" s="345"/>
      <c r="E50" s="280"/>
      <c r="F50" s="346"/>
      <c r="G50" s="345"/>
      <c r="H50" s="280"/>
      <c r="I50" s="346"/>
      <c r="J50" s="345"/>
      <c r="K50" s="280"/>
      <c r="L50" s="346"/>
      <c r="M50" s="280"/>
      <c r="N50" s="280"/>
      <c r="O50" s="346"/>
      <c r="P50" s="280"/>
      <c r="Q50" s="280"/>
      <c r="R50" s="346"/>
      <c r="S50" s="280"/>
      <c r="T50" s="280"/>
      <c r="U50" s="347"/>
    </row>
    <row r="51" spans="2:22" ht="18.75" customHeight="1">
      <c r="B51" s="348" t="s">
        <v>397</v>
      </c>
      <c r="E51" s="349">
        <f>MTDC!N179</f>
        <v>0</v>
      </c>
      <c r="H51" s="340">
        <f>MTDC!P179</f>
        <v>0</v>
      </c>
      <c r="K51" s="340">
        <f>MTDC!R179</f>
        <v>0</v>
      </c>
      <c r="N51" s="340">
        <f>MTDC!T179</f>
        <v>0</v>
      </c>
      <c r="Q51" s="340">
        <f>MTDC!V179</f>
        <v>0</v>
      </c>
    </row>
    <row r="52" spans="2:22" ht="5.25" customHeight="1"/>
    <row r="53" spans="2:22" ht="12" customHeight="1"/>
    <row r="54" spans="2:22" ht="5.25" customHeight="1"/>
    <row r="55" spans="2:22" ht="12.75" customHeight="1">
      <c r="B55" s="442" t="s">
        <v>469</v>
      </c>
      <c r="C55" s="217"/>
      <c r="D55" s="217"/>
    </row>
    <row r="56" spans="2:22" ht="12.75" customHeight="1">
      <c r="B56" s="439" t="s">
        <v>677</v>
      </c>
      <c r="C56" s="217"/>
      <c r="D56" s="217"/>
    </row>
    <row r="57" spans="2:22" ht="12.75" customHeight="1">
      <c r="B57" s="439" t="s">
        <v>467</v>
      </c>
      <c r="C57" s="217"/>
      <c r="D57" s="217"/>
    </row>
    <row r="58" spans="2:22" ht="12.75" customHeight="1">
      <c r="B58" s="441" t="s">
        <v>72</v>
      </c>
      <c r="C58" s="217"/>
      <c r="D58" s="217"/>
    </row>
    <row r="59" spans="2:22" ht="12" customHeight="1">
      <c r="B59" s="293" t="s">
        <v>73</v>
      </c>
    </row>
    <row r="60" spans="2:22" ht="5.25" customHeight="1"/>
    <row r="61" spans="2:22" ht="12" customHeight="1"/>
    <row r="62" spans="2:22" ht="5.25" customHeight="1"/>
    <row r="63" spans="2:22" ht="12" customHeight="1"/>
  </sheetData>
  <sheetProtection password="9851" sheet="1" formatCells="0" formatColumns="0" formatRows="0" insertColumns="0" insertRows="0" insertHyperlinks="0" deleteColumns="0" deleteRows="0" selectLockedCells="1" sort="0" autoFilter="0" pivotTables="0"/>
  <mergeCells count="26">
    <mergeCell ref="B27:C29"/>
    <mergeCell ref="B30:C32"/>
    <mergeCell ref="B45:C47"/>
    <mergeCell ref="B48:C50"/>
    <mergeCell ref="B33:C35"/>
    <mergeCell ref="B36:C38"/>
    <mergeCell ref="B39:C41"/>
    <mergeCell ref="B42:C44"/>
    <mergeCell ref="B3:P6"/>
    <mergeCell ref="Q3:U4"/>
    <mergeCell ref="Q5:U6"/>
    <mergeCell ref="P12:R14"/>
    <mergeCell ref="S12:U14"/>
    <mergeCell ref="G12:I14"/>
    <mergeCell ref="J12:L14"/>
    <mergeCell ref="M12:O14"/>
    <mergeCell ref="B12:C14"/>
    <mergeCell ref="D12:F14"/>
    <mergeCell ref="B9:U11"/>
    <mergeCell ref="B7:D8"/>
    <mergeCell ref="J7:U8"/>
    <mergeCell ref="B21:C23"/>
    <mergeCell ref="B24:C26"/>
    <mergeCell ref="B15:C17"/>
    <mergeCell ref="B18:C20"/>
    <mergeCell ref="E7:I8"/>
  </mergeCells>
  <phoneticPr fontId="0" type="noConversion"/>
  <pageMargins left="0.75" right="0.75" top="1" bottom="1" header="0.5" footer="0.5"/>
  <pageSetup scale="65" orientation="portrait"/>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28</vt:i4>
      </vt:variant>
    </vt:vector>
  </HeadingPairs>
  <TitlesOfParts>
    <vt:vector size="43" baseType="lpstr">
      <vt:lpstr>MTDC</vt:lpstr>
      <vt:lpstr>TDC</vt:lpstr>
      <vt:lpstr>NIH</vt:lpstr>
      <vt:lpstr>Multi-Unit</vt:lpstr>
      <vt:lpstr>Match</vt:lpstr>
      <vt:lpstr>NSF</vt:lpstr>
      <vt:lpstr>SF424 A</vt:lpstr>
      <vt:lpstr>SF424 R&amp;R</vt:lpstr>
      <vt:lpstr>DoEd</vt:lpstr>
      <vt:lpstr>HUD</vt:lpstr>
      <vt:lpstr>NASA</vt:lpstr>
      <vt:lpstr>ACCT Codes</vt:lpstr>
      <vt:lpstr>Just Checklist</vt:lpstr>
      <vt:lpstr>Benefits and F&amp;A - DO NOT DELET</vt:lpstr>
      <vt:lpstr>List selections - DO NOT DELETE</vt:lpstr>
      <vt:lpstr>Activity</vt:lpstr>
      <vt:lpstr>Commodity</vt:lpstr>
      <vt:lpstr>Contractual</vt:lpstr>
      <vt:lpstr>E_Class</vt:lpstr>
      <vt:lpstr>F_A</vt:lpstr>
      <vt:lpstr>Fabrication</vt:lpstr>
      <vt:lpstr>grad1</vt:lpstr>
      <vt:lpstr>grad2</vt:lpstr>
      <vt:lpstr>grad3</vt:lpstr>
      <vt:lpstr>grad4</vt:lpstr>
      <vt:lpstr>grad5</vt:lpstr>
      <vt:lpstr>Leave_Benefits</vt:lpstr>
      <vt:lpstr>OtherPersonnel</vt:lpstr>
      <vt:lpstr>DoEd!Print_Area</vt:lpstr>
      <vt:lpstr>Match!Print_Area</vt:lpstr>
      <vt:lpstr>MTDC!Print_Area</vt:lpstr>
      <vt:lpstr>'Multi-Unit'!Print_Area</vt:lpstr>
      <vt:lpstr>NIH!Print_Area</vt:lpstr>
      <vt:lpstr>NSF!Print_Area</vt:lpstr>
      <vt:lpstr>'SF424 R&amp;R'!Print_Area</vt:lpstr>
      <vt:lpstr>TDC!Print_Area</vt:lpstr>
      <vt:lpstr>Rate</vt:lpstr>
      <vt:lpstr>SeniorPersonnel</vt:lpstr>
      <vt:lpstr>SeniorPersonnel1</vt:lpstr>
      <vt:lpstr>Staff_Benefits</vt:lpstr>
      <vt:lpstr>Student</vt:lpstr>
      <vt:lpstr>Travel</vt:lpstr>
      <vt:lpstr>TravelIncrease</vt:lpstr>
    </vt:vector>
  </TitlesOfParts>
  <Company>Institute of Arctic Biology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Colleen Jones</dc:creator>
  <cp:lastModifiedBy>adcannon</cp:lastModifiedBy>
  <cp:lastPrinted>2008-10-22T17:47:24Z</cp:lastPrinted>
  <dcterms:created xsi:type="dcterms:W3CDTF">1998-08-31T18:48:09Z</dcterms:created>
  <dcterms:modified xsi:type="dcterms:W3CDTF">2012-11-13T20:09:24Z</dcterms:modified>
</cp:coreProperties>
</file>