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 Id="rId3"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2202"/>
  <workbookPr date1904="1" autoCompressPictures="0"/>
  <bookViews>
    <workbookView xWindow="-40" yWindow="0" windowWidth="28200" windowHeight="17160" activeTab="7"/>
  </bookViews>
  <sheets>
    <sheet name="REIC" sheetId="13" r:id="rId1"/>
    <sheet name="REIC136" sheetId="12" r:id="rId2"/>
    <sheet name="REIC165" sheetId="2" r:id="rId3"/>
    <sheet name="REIC201" sheetId="4" r:id="rId4"/>
    <sheet name="REIC202" sheetId="5" r:id="rId5"/>
    <sheet name="REIC203" sheetId="6" r:id="rId6"/>
    <sheet name="REIC204" sheetId="7" r:id="rId7"/>
    <sheet name="REIC207" sheetId="14" r:id="rId8"/>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14" l="1"/>
  <c r="A4" i="7"/>
  <c r="A4" i="6"/>
  <c r="A4" i="5"/>
  <c r="P24" i="5"/>
  <c r="A4" i="4"/>
  <c r="A4" i="2"/>
  <c r="A4" i="12"/>
  <c r="C20" i="7"/>
  <c r="C14" i="7"/>
  <c r="E20" i="6"/>
  <c r="E14" i="6"/>
  <c r="C26" i="5"/>
  <c r="C20" i="5"/>
  <c r="C14" i="5"/>
  <c r="D26" i="5"/>
  <c r="D20" i="5"/>
  <c r="D14" i="5"/>
  <c r="B26" i="5"/>
  <c r="B20" i="5"/>
  <c r="B14" i="5"/>
  <c r="C20" i="4"/>
  <c r="C14" i="4"/>
  <c r="C20" i="2"/>
  <c r="C14" i="2"/>
  <c r="C7" i="13"/>
  <c r="B10" i="13"/>
  <c r="C10" i="13"/>
  <c r="D10" i="13"/>
  <c r="E10" i="13"/>
  <c r="F10" i="13"/>
  <c r="B11" i="13"/>
  <c r="C11" i="13"/>
  <c r="D11" i="13"/>
  <c r="E11" i="13"/>
  <c r="F11" i="13"/>
  <c r="B12" i="13"/>
  <c r="C12" i="13"/>
  <c r="D12" i="13"/>
  <c r="E12" i="13"/>
  <c r="F12" i="13"/>
  <c r="B13" i="13"/>
  <c r="C13" i="13"/>
  <c r="D13" i="13"/>
  <c r="E13" i="13"/>
  <c r="F13" i="13"/>
  <c r="B15" i="13"/>
  <c r="C15" i="13"/>
  <c r="D15" i="13"/>
  <c r="E15" i="13"/>
  <c r="F15" i="13"/>
  <c r="B16" i="13"/>
  <c r="C16" i="13"/>
  <c r="D16" i="13"/>
  <c r="E16" i="13"/>
  <c r="F16" i="13"/>
  <c r="B17" i="13"/>
  <c r="C17" i="13"/>
  <c r="D17" i="13"/>
  <c r="E17" i="13"/>
  <c r="F17" i="13"/>
  <c r="B18" i="13"/>
  <c r="C18" i="13"/>
  <c r="D18" i="13"/>
  <c r="E18" i="13"/>
  <c r="F18" i="13"/>
  <c r="B19" i="13"/>
  <c r="C19" i="13"/>
  <c r="D19" i="13"/>
  <c r="E19" i="13"/>
  <c r="F19" i="13"/>
  <c r="B21" i="13"/>
  <c r="C21" i="13"/>
  <c r="D21" i="13"/>
  <c r="E21" i="13"/>
  <c r="F21" i="13"/>
  <c r="B22" i="13"/>
  <c r="C22" i="13"/>
  <c r="D22" i="13"/>
  <c r="E22" i="13"/>
  <c r="F22" i="13"/>
  <c r="B23" i="13"/>
  <c r="C23" i="13"/>
  <c r="D23" i="13"/>
  <c r="E23" i="13"/>
  <c r="F23" i="13"/>
  <c r="B24" i="13"/>
  <c r="C24" i="13"/>
  <c r="D24" i="13"/>
  <c r="E24" i="13"/>
  <c r="F24" i="13"/>
  <c r="B25" i="13"/>
  <c r="C25" i="13"/>
  <c r="D25" i="13"/>
  <c r="E25" i="13"/>
  <c r="F25" i="13"/>
  <c r="G10" i="12"/>
  <c r="H10" i="12"/>
  <c r="I10" i="12"/>
  <c r="J10" i="12"/>
  <c r="K10" i="12"/>
  <c r="L10" i="12"/>
  <c r="G11" i="12"/>
  <c r="G12" i="12"/>
  <c r="G13" i="12"/>
  <c r="G14" i="12"/>
  <c r="H11" i="12"/>
  <c r="I11" i="12"/>
  <c r="J11" i="12"/>
  <c r="K11" i="12"/>
  <c r="L11" i="12"/>
  <c r="M11" i="12"/>
  <c r="H12" i="12"/>
  <c r="I12" i="12"/>
  <c r="J12" i="12"/>
  <c r="K12" i="12"/>
  <c r="L12" i="12"/>
  <c r="H13" i="12"/>
  <c r="I13" i="12"/>
  <c r="J13" i="12"/>
  <c r="K13" i="12"/>
  <c r="L13" i="12"/>
  <c r="M13" i="12"/>
  <c r="B14" i="12"/>
  <c r="C14" i="12"/>
  <c r="D14" i="12"/>
  <c r="E14" i="12"/>
  <c r="F14" i="12"/>
  <c r="I14" i="12"/>
  <c r="G15" i="12"/>
  <c r="H15" i="12"/>
  <c r="I15" i="12"/>
  <c r="J15" i="12"/>
  <c r="K15" i="12"/>
  <c r="L15" i="12"/>
  <c r="G16" i="12"/>
  <c r="H16" i="12"/>
  <c r="I16" i="12"/>
  <c r="J16" i="12"/>
  <c r="K16" i="12"/>
  <c r="L16" i="12"/>
  <c r="M16" i="12"/>
  <c r="G17" i="12"/>
  <c r="H17" i="12"/>
  <c r="I17" i="12"/>
  <c r="J17" i="12"/>
  <c r="K17" i="12"/>
  <c r="L17" i="12"/>
  <c r="G18" i="12"/>
  <c r="H18" i="12"/>
  <c r="I18" i="12"/>
  <c r="J18" i="12"/>
  <c r="K18" i="12"/>
  <c r="L18" i="12"/>
  <c r="M18" i="12"/>
  <c r="G19" i="12"/>
  <c r="H19" i="12"/>
  <c r="I19" i="12"/>
  <c r="J19" i="12"/>
  <c r="K19" i="12"/>
  <c r="L19" i="12"/>
  <c r="B20" i="12"/>
  <c r="C20" i="12"/>
  <c r="D20" i="12"/>
  <c r="E20" i="12"/>
  <c r="F20" i="12"/>
  <c r="H20" i="12"/>
  <c r="L20" i="12"/>
  <c r="G21" i="12"/>
  <c r="H21" i="12"/>
  <c r="I21" i="12"/>
  <c r="J21" i="12"/>
  <c r="K21" i="12"/>
  <c r="L21" i="12"/>
  <c r="L21" i="2"/>
  <c r="L21" i="4"/>
  <c r="L21" i="5"/>
  <c r="L21" i="6"/>
  <c r="L21" i="7"/>
  <c r="L21" i="14"/>
  <c r="L21" i="13"/>
  <c r="M21" i="12"/>
  <c r="G22" i="12"/>
  <c r="H22" i="12"/>
  <c r="I22" i="12"/>
  <c r="J22" i="12"/>
  <c r="K22" i="12"/>
  <c r="L22" i="12"/>
  <c r="G23" i="12"/>
  <c r="H23" i="12"/>
  <c r="I23" i="12"/>
  <c r="I24" i="12"/>
  <c r="I25" i="12"/>
  <c r="I26" i="12"/>
  <c r="J23" i="12"/>
  <c r="K23" i="12"/>
  <c r="L23" i="12"/>
  <c r="M23" i="12"/>
  <c r="G24" i="12"/>
  <c r="H24" i="12"/>
  <c r="J24" i="12"/>
  <c r="K24" i="12"/>
  <c r="L24" i="12"/>
  <c r="G25" i="12"/>
  <c r="H25" i="12"/>
  <c r="J25" i="12"/>
  <c r="K25" i="12"/>
  <c r="L25" i="12"/>
  <c r="L25" i="2"/>
  <c r="L25" i="4"/>
  <c r="L25" i="5"/>
  <c r="L25" i="6"/>
  <c r="L25" i="7"/>
  <c r="L25" i="14"/>
  <c r="L25" i="13"/>
  <c r="B26" i="12"/>
  <c r="C26" i="12"/>
  <c r="D26" i="12"/>
  <c r="E26" i="12"/>
  <c r="F26" i="12"/>
  <c r="G26" i="12"/>
  <c r="K26" i="12"/>
  <c r="B27" i="12"/>
  <c r="D27" i="12"/>
  <c r="F27" i="12"/>
  <c r="G10" i="2"/>
  <c r="H10" i="2"/>
  <c r="I10" i="2"/>
  <c r="J10" i="2"/>
  <c r="K10" i="2"/>
  <c r="L10" i="2"/>
  <c r="G11" i="2"/>
  <c r="H11" i="2"/>
  <c r="I11" i="2"/>
  <c r="J11" i="2"/>
  <c r="K11" i="2"/>
  <c r="L11" i="2"/>
  <c r="G12" i="2"/>
  <c r="H12" i="2"/>
  <c r="I12" i="2"/>
  <c r="J12" i="2"/>
  <c r="K12" i="2"/>
  <c r="L12" i="2"/>
  <c r="G13" i="2"/>
  <c r="H13" i="2"/>
  <c r="I13" i="2"/>
  <c r="I14" i="2"/>
  <c r="J13" i="2"/>
  <c r="K13" i="2"/>
  <c r="L13" i="2"/>
  <c r="B14" i="2"/>
  <c r="D14" i="2"/>
  <c r="E14" i="2"/>
  <c r="F14" i="2"/>
  <c r="K14" i="2"/>
  <c r="G15" i="2"/>
  <c r="H15" i="2"/>
  <c r="I15" i="2"/>
  <c r="J15" i="2"/>
  <c r="K15" i="2"/>
  <c r="L15" i="2"/>
  <c r="G16" i="2"/>
  <c r="H16" i="2"/>
  <c r="I16" i="2"/>
  <c r="J16" i="2"/>
  <c r="K16" i="2"/>
  <c r="L16" i="2"/>
  <c r="M16" i="2"/>
  <c r="G17" i="2"/>
  <c r="H17" i="2"/>
  <c r="I17" i="2"/>
  <c r="J17" i="2"/>
  <c r="K17" i="2"/>
  <c r="L17" i="2"/>
  <c r="L18" i="2"/>
  <c r="L19" i="2"/>
  <c r="L20" i="2"/>
  <c r="G18" i="2"/>
  <c r="H18" i="2"/>
  <c r="I18" i="2"/>
  <c r="J18" i="2"/>
  <c r="K18" i="2"/>
  <c r="G19" i="2"/>
  <c r="H19" i="2"/>
  <c r="I19" i="2"/>
  <c r="J19" i="2"/>
  <c r="K19" i="2"/>
  <c r="B20" i="2"/>
  <c r="D20" i="2"/>
  <c r="E20" i="2"/>
  <c r="F20" i="2"/>
  <c r="F26" i="2"/>
  <c r="F27" i="2"/>
  <c r="J20" i="2"/>
  <c r="G21" i="2"/>
  <c r="H21" i="2"/>
  <c r="I21" i="2"/>
  <c r="J21" i="2"/>
  <c r="K21" i="2"/>
  <c r="M21" i="2"/>
  <c r="G22" i="2"/>
  <c r="H22" i="2"/>
  <c r="I22" i="2"/>
  <c r="J22" i="2"/>
  <c r="K22" i="2"/>
  <c r="L22" i="2"/>
  <c r="G23" i="2"/>
  <c r="H23" i="2"/>
  <c r="I23" i="2"/>
  <c r="J23" i="2"/>
  <c r="K23" i="2"/>
  <c r="L23" i="2"/>
  <c r="G24" i="2"/>
  <c r="H24" i="2"/>
  <c r="I24" i="2"/>
  <c r="J24" i="2"/>
  <c r="K24" i="2"/>
  <c r="L24" i="2"/>
  <c r="G25" i="2"/>
  <c r="H25" i="2"/>
  <c r="I25" i="2"/>
  <c r="J25" i="2"/>
  <c r="K25" i="2"/>
  <c r="B26" i="2"/>
  <c r="C26" i="2"/>
  <c r="C27" i="2"/>
  <c r="D26" i="2"/>
  <c r="E26" i="2"/>
  <c r="I26" i="2"/>
  <c r="D27" i="2"/>
  <c r="G10" i="4"/>
  <c r="H10" i="4"/>
  <c r="I10" i="4"/>
  <c r="J10" i="4"/>
  <c r="K10" i="4"/>
  <c r="L10" i="4"/>
  <c r="G11" i="4"/>
  <c r="H11" i="4"/>
  <c r="I11" i="4"/>
  <c r="J11" i="4"/>
  <c r="K11" i="4"/>
  <c r="L11" i="4"/>
  <c r="M11" i="4"/>
  <c r="G12" i="4"/>
  <c r="H12" i="4"/>
  <c r="I12" i="4"/>
  <c r="J12" i="4"/>
  <c r="K12" i="4"/>
  <c r="L12" i="4"/>
  <c r="G13" i="4"/>
  <c r="H13" i="4"/>
  <c r="I13" i="4"/>
  <c r="J13" i="4"/>
  <c r="K13" i="4"/>
  <c r="L13" i="4"/>
  <c r="M13" i="4"/>
  <c r="B14" i="4"/>
  <c r="D14" i="4"/>
  <c r="E14" i="4"/>
  <c r="F14" i="4"/>
  <c r="I14" i="4"/>
  <c r="G15" i="4"/>
  <c r="H15" i="4"/>
  <c r="I15" i="4"/>
  <c r="J15" i="4"/>
  <c r="K15" i="4"/>
  <c r="L15" i="4"/>
  <c r="G16" i="4"/>
  <c r="H16" i="4"/>
  <c r="I16" i="4"/>
  <c r="J16" i="4"/>
  <c r="K16" i="4"/>
  <c r="L16" i="4"/>
  <c r="M16" i="4"/>
  <c r="G17" i="4"/>
  <c r="H17" i="4"/>
  <c r="I17" i="4"/>
  <c r="J17" i="4"/>
  <c r="K17" i="4"/>
  <c r="L17" i="4"/>
  <c r="G18" i="4"/>
  <c r="H18" i="4"/>
  <c r="I18" i="4"/>
  <c r="J18" i="4"/>
  <c r="K18" i="4"/>
  <c r="L18" i="4"/>
  <c r="M18" i="4"/>
  <c r="G19" i="4"/>
  <c r="H19" i="4"/>
  <c r="I19" i="4"/>
  <c r="J19" i="4"/>
  <c r="K19" i="4"/>
  <c r="L19" i="4"/>
  <c r="B20" i="4"/>
  <c r="D20" i="4"/>
  <c r="E20" i="4"/>
  <c r="F20" i="4"/>
  <c r="H20" i="4"/>
  <c r="L20" i="4"/>
  <c r="G21" i="4"/>
  <c r="H21" i="4"/>
  <c r="I21" i="4"/>
  <c r="J21" i="4"/>
  <c r="K21" i="4"/>
  <c r="M21" i="4"/>
  <c r="G22" i="4"/>
  <c r="H22" i="4"/>
  <c r="I22" i="4"/>
  <c r="J22" i="4"/>
  <c r="K22" i="4"/>
  <c r="L22" i="4"/>
  <c r="G23" i="4"/>
  <c r="H23" i="4"/>
  <c r="I23" i="4"/>
  <c r="J23" i="4"/>
  <c r="K23" i="4"/>
  <c r="L23" i="4"/>
  <c r="G24" i="4"/>
  <c r="H24" i="4"/>
  <c r="I24" i="4"/>
  <c r="J24" i="4"/>
  <c r="K24" i="4"/>
  <c r="L24" i="4"/>
  <c r="G25" i="4"/>
  <c r="G26" i="4"/>
  <c r="H25" i="4"/>
  <c r="I25" i="4"/>
  <c r="J25" i="4"/>
  <c r="K25" i="4"/>
  <c r="B26" i="4"/>
  <c r="B27" i="4"/>
  <c r="C26" i="4"/>
  <c r="D26" i="4"/>
  <c r="E26" i="4"/>
  <c r="F26" i="4"/>
  <c r="F27" i="4"/>
  <c r="K26" i="4"/>
  <c r="D27" i="4"/>
  <c r="G10" i="5"/>
  <c r="H10" i="5"/>
  <c r="I10" i="5"/>
  <c r="J10" i="5"/>
  <c r="K10" i="5"/>
  <c r="L10" i="5"/>
  <c r="G11" i="5"/>
  <c r="H11" i="5"/>
  <c r="I11" i="5"/>
  <c r="J11" i="5"/>
  <c r="K11" i="5"/>
  <c r="L11" i="5"/>
  <c r="G12" i="5"/>
  <c r="H12" i="5"/>
  <c r="I12" i="5"/>
  <c r="J12" i="5"/>
  <c r="K12" i="5"/>
  <c r="L12" i="5"/>
  <c r="G13" i="5"/>
  <c r="H13" i="5"/>
  <c r="I13" i="5"/>
  <c r="I14" i="5"/>
  <c r="J13" i="5"/>
  <c r="K13" i="5"/>
  <c r="L13" i="5"/>
  <c r="C27" i="5"/>
  <c r="E14" i="5"/>
  <c r="F14" i="5"/>
  <c r="K14" i="5"/>
  <c r="G15" i="5"/>
  <c r="H15" i="5"/>
  <c r="I15" i="5"/>
  <c r="J15" i="5"/>
  <c r="K15" i="5"/>
  <c r="L15" i="5"/>
  <c r="G16" i="5"/>
  <c r="H16" i="5"/>
  <c r="I16" i="5"/>
  <c r="J16" i="5"/>
  <c r="K16" i="5"/>
  <c r="L16" i="5"/>
  <c r="G17" i="5"/>
  <c r="H17" i="5"/>
  <c r="I17" i="5"/>
  <c r="J17" i="5"/>
  <c r="K17" i="5"/>
  <c r="L17" i="5"/>
  <c r="L18" i="5"/>
  <c r="L19" i="5"/>
  <c r="L20" i="5"/>
  <c r="G18" i="5"/>
  <c r="H18" i="5"/>
  <c r="I18" i="5"/>
  <c r="J18" i="5"/>
  <c r="K18" i="5"/>
  <c r="G19" i="5"/>
  <c r="H19" i="5"/>
  <c r="I19" i="5"/>
  <c r="J19" i="5"/>
  <c r="K19" i="5"/>
  <c r="B27" i="5"/>
  <c r="E20" i="5"/>
  <c r="F20" i="5"/>
  <c r="G21" i="5"/>
  <c r="H21" i="5"/>
  <c r="I21" i="5"/>
  <c r="J21" i="5"/>
  <c r="K21" i="5"/>
  <c r="K22" i="5"/>
  <c r="K23" i="5"/>
  <c r="K24" i="5"/>
  <c r="K25" i="5"/>
  <c r="K26" i="5"/>
  <c r="G22" i="5"/>
  <c r="H22" i="5"/>
  <c r="I22" i="5"/>
  <c r="J22" i="5"/>
  <c r="L22" i="5"/>
  <c r="G23" i="5"/>
  <c r="H23" i="5"/>
  <c r="I23" i="5"/>
  <c r="J23" i="5"/>
  <c r="L23" i="5"/>
  <c r="G24" i="5"/>
  <c r="H24" i="5"/>
  <c r="I24" i="5"/>
  <c r="J24" i="5"/>
  <c r="L24" i="5"/>
  <c r="G25" i="5"/>
  <c r="H25" i="5"/>
  <c r="I25" i="5"/>
  <c r="J25" i="5"/>
  <c r="E26" i="5"/>
  <c r="F26" i="5"/>
  <c r="I26" i="5"/>
  <c r="D27" i="5"/>
  <c r="G10" i="6"/>
  <c r="H10" i="6"/>
  <c r="I10" i="6"/>
  <c r="J10" i="6"/>
  <c r="K10" i="6"/>
  <c r="L10" i="6"/>
  <c r="G11" i="6"/>
  <c r="H11" i="6"/>
  <c r="I11" i="6"/>
  <c r="J11" i="6"/>
  <c r="K11" i="6"/>
  <c r="K12" i="6"/>
  <c r="K13" i="6"/>
  <c r="K14" i="6"/>
  <c r="L11" i="6"/>
  <c r="M11" i="6"/>
  <c r="G12" i="6"/>
  <c r="H12" i="6"/>
  <c r="I12" i="6"/>
  <c r="J12" i="6"/>
  <c r="L12" i="6"/>
  <c r="G13" i="6"/>
  <c r="H13" i="6"/>
  <c r="I13" i="6"/>
  <c r="J13" i="6"/>
  <c r="L13" i="6"/>
  <c r="M13" i="6"/>
  <c r="B14" i="6"/>
  <c r="C14" i="6"/>
  <c r="D14" i="6"/>
  <c r="F14" i="6"/>
  <c r="I14" i="6"/>
  <c r="G15" i="6"/>
  <c r="H15" i="6"/>
  <c r="I15" i="6"/>
  <c r="J15" i="6"/>
  <c r="K15" i="6"/>
  <c r="L15" i="6"/>
  <c r="G16" i="6"/>
  <c r="H16" i="6"/>
  <c r="I16" i="6"/>
  <c r="J16" i="6"/>
  <c r="K16" i="6"/>
  <c r="L16" i="6"/>
  <c r="M16" i="6"/>
  <c r="G17" i="6"/>
  <c r="H17" i="6"/>
  <c r="I17" i="6"/>
  <c r="J17" i="6"/>
  <c r="K17" i="6"/>
  <c r="L17" i="6"/>
  <c r="G18" i="6"/>
  <c r="H18" i="6"/>
  <c r="I18" i="6"/>
  <c r="J18" i="6"/>
  <c r="K18" i="6"/>
  <c r="L18" i="6"/>
  <c r="M18" i="6"/>
  <c r="G19" i="6"/>
  <c r="H19" i="6"/>
  <c r="I19" i="6"/>
  <c r="J19" i="6"/>
  <c r="K19" i="6"/>
  <c r="L19" i="6"/>
  <c r="B20" i="6"/>
  <c r="C20" i="6"/>
  <c r="D20" i="6"/>
  <c r="F20" i="6"/>
  <c r="H20" i="6"/>
  <c r="L20" i="6"/>
  <c r="G21" i="6"/>
  <c r="H21" i="6"/>
  <c r="I21" i="6"/>
  <c r="J21" i="6"/>
  <c r="K21" i="6"/>
  <c r="M21" i="6"/>
  <c r="G22" i="6"/>
  <c r="H22" i="6"/>
  <c r="I22" i="6"/>
  <c r="J22" i="6"/>
  <c r="K22" i="6"/>
  <c r="L22" i="6"/>
  <c r="G23" i="6"/>
  <c r="H23" i="6"/>
  <c r="I23" i="6"/>
  <c r="I24" i="6"/>
  <c r="I25" i="6"/>
  <c r="I26" i="6"/>
  <c r="J23" i="6"/>
  <c r="K23" i="6"/>
  <c r="L23" i="6"/>
  <c r="M23" i="6"/>
  <c r="G24" i="6"/>
  <c r="H24" i="6"/>
  <c r="J24" i="6"/>
  <c r="K24" i="6"/>
  <c r="K24" i="7"/>
  <c r="K24" i="14"/>
  <c r="K24" i="13"/>
  <c r="L24" i="6"/>
  <c r="G25" i="6"/>
  <c r="H25" i="6"/>
  <c r="J25" i="6"/>
  <c r="K25" i="6"/>
  <c r="B26" i="6"/>
  <c r="C26" i="6"/>
  <c r="D26" i="6"/>
  <c r="E26" i="6"/>
  <c r="F26" i="6"/>
  <c r="G26" i="6"/>
  <c r="K26" i="6"/>
  <c r="B27" i="6"/>
  <c r="F27" i="6"/>
  <c r="G10" i="7"/>
  <c r="H10" i="7"/>
  <c r="I10" i="7"/>
  <c r="J10" i="7"/>
  <c r="K10" i="7"/>
  <c r="L10" i="7"/>
  <c r="G11" i="7"/>
  <c r="H11" i="7"/>
  <c r="I11" i="7"/>
  <c r="J11" i="7"/>
  <c r="K11" i="7"/>
  <c r="L11" i="7"/>
  <c r="G12" i="7"/>
  <c r="H12" i="7"/>
  <c r="I12" i="7"/>
  <c r="J12" i="7"/>
  <c r="K12" i="7"/>
  <c r="L12" i="7"/>
  <c r="G13" i="7"/>
  <c r="H13" i="7"/>
  <c r="I13" i="7"/>
  <c r="I14" i="7"/>
  <c r="J13" i="7"/>
  <c r="K13" i="7"/>
  <c r="L13" i="7"/>
  <c r="M13" i="7"/>
  <c r="B14" i="7"/>
  <c r="D14" i="7"/>
  <c r="E14" i="7"/>
  <c r="F14" i="7"/>
  <c r="G14" i="7"/>
  <c r="G15" i="7"/>
  <c r="H15" i="7"/>
  <c r="I15" i="7"/>
  <c r="J15" i="7"/>
  <c r="K15" i="7"/>
  <c r="L15" i="7"/>
  <c r="G16" i="7"/>
  <c r="H16" i="7"/>
  <c r="I16" i="7"/>
  <c r="J16" i="7"/>
  <c r="K16" i="7"/>
  <c r="L16" i="7"/>
  <c r="M16" i="7"/>
  <c r="G17" i="7"/>
  <c r="H17" i="7"/>
  <c r="I17" i="7"/>
  <c r="J17" i="7"/>
  <c r="K17" i="7"/>
  <c r="L17" i="7"/>
  <c r="L18" i="7"/>
  <c r="L19" i="7"/>
  <c r="L20" i="7"/>
  <c r="G18" i="7"/>
  <c r="H18" i="7"/>
  <c r="I18" i="7"/>
  <c r="J18" i="7"/>
  <c r="K18" i="7"/>
  <c r="M18" i="7"/>
  <c r="G19" i="7"/>
  <c r="H19" i="7"/>
  <c r="I19" i="7"/>
  <c r="J19" i="7"/>
  <c r="K19" i="7"/>
  <c r="B20" i="7"/>
  <c r="D20" i="7"/>
  <c r="E20" i="7"/>
  <c r="F20" i="7"/>
  <c r="F26" i="7"/>
  <c r="F27" i="7"/>
  <c r="J20" i="7"/>
  <c r="G21" i="7"/>
  <c r="H21" i="7"/>
  <c r="I21" i="7"/>
  <c r="J21" i="7"/>
  <c r="K21" i="7"/>
  <c r="M21" i="7"/>
  <c r="G22" i="7"/>
  <c r="H22" i="7"/>
  <c r="I22" i="7"/>
  <c r="J22" i="7"/>
  <c r="K22" i="7"/>
  <c r="L22" i="7"/>
  <c r="G23" i="7"/>
  <c r="H23" i="7"/>
  <c r="I23" i="7"/>
  <c r="J23" i="7"/>
  <c r="K23" i="7"/>
  <c r="L23" i="7"/>
  <c r="G24" i="7"/>
  <c r="H24" i="7"/>
  <c r="I24" i="7"/>
  <c r="J24" i="7"/>
  <c r="L24" i="7"/>
  <c r="G25" i="7"/>
  <c r="H25" i="7"/>
  <c r="I25" i="7"/>
  <c r="J25" i="7"/>
  <c r="K25" i="7"/>
  <c r="B26" i="7"/>
  <c r="C26" i="7"/>
  <c r="C27" i="7"/>
  <c r="D26" i="7"/>
  <c r="E26" i="7"/>
  <c r="I26" i="7"/>
  <c r="D27" i="7"/>
  <c r="G10" i="14"/>
  <c r="H10" i="14"/>
  <c r="I10" i="14"/>
  <c r="I10" i="13"/>
  <c r="J10" i="14"/>
  <c r="K10" i="14"/>
  <c r="L10" i="14"/>
  <c r="G11" i="14"/>
  <c r="H11" i="14"/>
  <c r="I11" i="14"/>
  <c r="J11" i="14"/>
  <c r="K11" i="14"/>
  <c r="L11" i="14"/>
  <c r="M11" i="14"/>
  <c r="G12" i="14"/>
  <c r="H12" i="14"/>
  <c r="I12" i="14"/>
  <c r="I12" i="13"/>
  <c r="J12" i="14"/>
  <c r="K12" i="14"/>
  <c r="L12" i="14"/>
  <c r="G13" i="14"/>
  <c r="H13" i="14"/>
  <c r="I13" i="14"/>
  <c r="J13" i="14"/>
  <c r="K13" i="14"/>
  <c r="L13" i="14"/>
  <c r="M13" i="14"/>
  <c r="B14" i="14"/>
  <c r="C14" i="14"/>
  <c r="D14" i="14"/>
  <c r="E14" i="14"/>
  <c r="F14" i="14"/>
  <c r="G14" i="14"/>
  <c r="I14" i="14"/>
  <c r="K14" i="14"/>
  <c r="G15" i="14"/>
  <c r="H15" i="14"/>
  <c r="I15" i="14"/>
  <c r="J15" i="14"/>
  <c r="K15" i="14"/>
  <c r="K15" i="13"/>
  <c r="L15" i="14"/>
  <c r="G16" i="14"/>
  <c r="H16" i="14"/>
  <c r="I16" i="14"/>
  <c r="J16" i="14"/>
  <c r="K16" i="14"/>
  <c r="L16" i="14"/>
  <c r="M16" i="14"/>
  <c r="G17" i="14"/>
  <c r="H17" i="14"/>
  <c r="I17" i="14"/>
  <c r="J17" i="14"/>
  <c r="K17" i="14"/>
  <c r="K17" i="13"/>
  <c r="L17" i="14"/>
  <c r="L18" i="14"/>
  <c r="L19" i="14"/>
  <c r="L20" i="14"/>
  <c r="G18" i="14"/>
  <c r="H18" i="14"/>
  <c r="I18" i="14"/>
  <c r="J18" i="14"/>
  <c r="K18" i="14"/>
  <c r="M18" i="14"/>
  <c r="G19" i="14"/>
  <c r="H19" i="14"/>
  <c r="I19" i="14"/>
  <c r="J19" i="14"/>
  <c r="K19" i="14"/>
  <c r="K19" i="13"/>
  <c r="B20" i="14"/>
  <c r="C20" i="14"/>
  <c r="D20" i="14"/>
  <c r="E20" i="14"/>
  <c r="F20" i="14"/>
  <c r="H20" i="14"/>
  <c r="J20" i="14"/>
  <c r="G21" i="14"/>
  <c r="H21" i="14"/>
  <c r="I21" i="14"/>
  <c r="J21" i="14"/>
  <c r="K21" i="14"/>
  <c r="G22" i="14"/>
  <c r="H22" i="14"/>
  <c r="I22" i="14"/>
  <c r="I22" i="13"/>
  <c r="J22" i="14"/>
  <c r="J23" i="14"/>
  <c r="J24" i="14"/>
  <c r="J25" i="14"/>
  <c r="J26" i="14"/>
  <c r="K22" i="14"/>
  <c r="L22" i="14"/>
  <c r="L23" i="14"/>
  <c r="L24" i="14"/>
  <c r="L26" i="14"/>
  <c r="G23" i="14"/>
  <c r="H23" i="14"/>
  <c r="I23" i="14"/>
  <c r="K23" i="14"/>
  <c r="M23" i="14"/>
  <c r="G24" i="14"/>
  <c r="H24" i="14"/>
  <c r="I24" i="14"/>
  <c r="M24" i="14"/>
  <c r="I24" i="13"/>
  <c r="G25" i="14"/>
  <c r="H25" i="14"/>
  <c r="I25" i="14"/>
  <c r="K25" i="14"/>
  <c r="M25" i="14"/>
  <c r="B26" i="14"/>
  <c r="C26" i="14"/>
  <c r="D26" i="14"/>
  <c r="E26" i="14"/>
  <c r="F26" i="14"/>
  <c r="G26" i="14"/>
  <c r="K26" i="14"/>
  <c r="B27" i="14"/>
  <c r="D27" i="14"/>
  <c r="F27" i="14"/>
  <c r="J14" i="14"/>
  <c r="I26" i="14"/>
  <c r="M22" i="14"/>
  <c r="M21" i="14"/>
  <c r="M19" i="14"/>
  <c r="I20" i="14"/>
  <c r="C27" i="14"/>
  <c r="K20" i="14"/>
  <c r="E27" i="14"/>
  <c r="M26" i="14"/>
  <c r="M17" i="14"/>
  <c r="G20" i="14"/>
  <c r="M15" i="14"/>
  <c r="M12" i="14"/>
  <c r="L14" i="14"/>
  <c r="M10" i="14"/>
  <c r="M23" i="7"/>
  <c r="J14" i="7"/>
  <c r="I20" i="7"/>
  <c r="I27" i="7"/>
  <c r="M11" i="7"/>
  <c r="K26" i="7"/>
  <c r="K20" i="7"/>
  <c r="E27" i="7"/>
  <c r="K14" i="7"/>
  <c r="G26" i="7"/>
  <c r="B27" i="7"/>
  <c r="G20" i="7"/>
  <c r="L14" i="7"/>
  <c r="K10" i="13"/>
  <c r="K25" i="13"/>
  <c r="C20" i="13"/>
  <c r="C14" i="13"/>
  <c r="J20" i="6"/>
  <c r="D27" i="6"/>
  <c r="G14" i="6"/>
  <c r="G14" i="5"/>
  <c r="M23" i="5"/>
  <c r="I20" i="5"/>
  <c r="I27" i="5"/>
  <c r="M18" i="5"/>
  <c r="K20" i="5"/>
  <c r="E27" i="5"/>
  <c r="M13" i="5"/>
  <c r="J20" i="5"/>
  <c r="J25" i="13"/>
  <c r="J21" i="13"/>
  <c r="M21" i="5"/>
  <c r="M16" i="5"/>
  <c r="M11" i="5"/>
  <c r="J14" i="5"/>
  <c r="G24" i="13"/>
  <c r="G10" i="13"/>
  <c r="G26" i="5"/>
  <c r="G20" i="5"/>
  <c r="F27" i="5"/>
  <c r="L14" i="5"/>
  <c r="D26" i="13"/>
  <c r="J20" i="4"/>
  <c r="I21" i="13"/>
  <c r="I15" i="13"/>
  <c r="I26" i="4"/>
  <c r="I19" i="13"/>
  <c r="I17" i="13"/>
  <c r="M23" i="4"/>
  <c r="K23" i="13"/>
  <c r="K22" i="13"/>
  <c r="K14" i="4"/>
  <c r="K12" i="13"/>
  <c r="F26" i="13"/>
  <c r="F20" i="13"/>
  <c r="G14" i="4"/>
  <c r="D20" i="13"/>
  <c r="J16" i="13"/>
  <c r="J13" i="13"/>
  <c r="D14" i="13"/>
  <c r="G14" i="2"/>
  <c r="J14" i="2"/>
  <c r="I25" i="13"/>
  <c r="I18" i="13"/>
  <c r="G16" i="13"/>
  <c r="M23" i="2"/>
  <c r="I20" i="2"/>
  <c r="I27" i="2"/>
  <c r="I11" i="13"/>
  <c r="G23" i="13"/>
  <c r="G22" i="13"/>
  <c r="E26" i="13"/>
  <c r="K26" i="2"/>
  <c r="K21" i="13"/>
  <c r="G21" i="13"/>
  <c r="G19" i="13"/>
  <c r="K18" i="13"/>
  <c r="M18" i="2"/>
  <c r="G18" i="13"/>
  <c r="K20" i="2"/>
  <c r="G17" i="13"/>
  <c r="E20" i="13"/>
  <c r="E27" i="2"/>
  <c r="G15" i="13"/>
  <c r="M13" i="2"/>
  <c r="K13" i="13"/>
  <c r="G13" i="13"/>
  <c r="E14" i="13"/>
  <c r="M11" i="2"/>
  <c r="K11" i="13"/>
  <c r="G26" i="2"/>
  <c r="B27" i="2"/>
  <c r="H21" i="13"/>
  <c r="B20" i="13"/>
  <c r="H16" i="13"/>
  <c r="H13" i="13"/>
  <c r="B14" i="13"/>
  <c r="G20" i="2"/>
  <c r="L16" i="13"/>
  <c r="L13" i="13"/>
  <c r="F14" i="13"/>
  <c r="G12" i="13"/>
  <c r="G11" i="13"/>
  <c r="L14" i="2"/>
  <c r="F27" i="13"/>
  <c r="K26" i="13"/>
  <c r="C26" i="13"/>
  <c r="C30" i="6"/>
  <c r="C30" i="4"/>
  <c r="C30" i="12"/>
  <c r="M20" i="14"/>
  <c r="O25" i="14"/>
  <c r="D33" i="14"/>
  <c r="K27" i="14"/>
  <c r="G27" i="14"/>
  <c r="F30" i="14"/>
  <c r="L27" i="14"/>
  <c r="J27" i="14"/>
  <c r="M14" i="14"/>
  <c r="G27" i="7"/>
  <c r="F30" i="7"/>
  <c r="K14" i="13"/>
  <c r="E30" i="14"/>
  <c r="D30" i="14"/>
  <c r="I27" i="14"/>
  <c r="M22" i="7"/>
  <c r="H26" i="7"/>
  <c r="M10" i="7"/>
  <c r="H14" i="7"/>
  <c r="M22" i="5"/>
  <c r="H26" i="5"/>
  <c r="G27" i="5"/>
  <c r="F30" i="5"/>
  <c r="C30" i="5"/>
  <c r="M10" i="5"/>
  <c r="H14" i="5"/>
  <c r="M22" i="2"/>
  <c r="H26" i="2"/>
  <c r="G27" i="2"/>
  <c r="F30" i="2"/>
  <c r="C30" i="2"/>
  <c r="M10" i="2"/>
  <c r="H14" i="2"/>
  <c r="H24" i="13"/>
  <c r="M24" i="12"/>
  <c r="H19" i="13"/>
  <c r="M19" i="12"/>
  <c r="H15" i="13"/>
  <c r="M15" i="12"/>
  <c r="H12" i="13"/>
  <c r="M12" i="12"/>
  <c r="G25" i="13"/>
  <c r="G26" i="13"/>
  <c r="B26" i="13"/>
  <c r="B27" i="13"/>
  <c r="M22" i="6"/>
  <c r="H26" i="6"/>
  <c r="M10" i="6"/>
  <c r="H14" i="6"/>
  <c r="H27" i="6"/>
  <c r="M22" i="4"/>
  <c r="H26" i="4"/>
  <c r="M10" i="4"/>
  <c r="H14" i="4"/>
  <c r="H27" i="4"/>
  <c r="L22" i="13"/>
  <c r="L26" i="12"/>
  <c r="J22" i="13"/>
  <c r="J26" i="12"/>
  <c r="H22" i="13"/>
  <c r="M22" i="13"/>
  <c r="M22" i="12"/>
  <c r="H26" i="12"/>
  <c r="H17" i="13"/>
  <c r="M17" i="12"/>
  <c r="L10" i="13"/>
  <c r="L14" i="12"/>
  <c r="L27" i="12"/>
  <c r="J10" i="13"/>
  <c r="J14" i="12"/>
  <c r="H10" i="13"/>
  <c r="M10" i="12"/>
  <c r="M14" i="12"/>
  <c r="H14" i="12"/>
  <c r="H27" i="12"/>
  <c r="M25" i="7"/>
  <c r="L26" i="7"/>
  <c r="L27" i="7"/>
  <c r="J26" i="7"/>
  <c r="J27" i="7"/>
  <c r="M17" i="7"/>
  <c r="M24" i="6"/>
  <c r="M19" i="6"/>
  <c r="M15" i="6"/>
  <c r="M12" i="6"/>
  <c r="M25" i="5"/>
  <c r="L26" i="5"/>
  <c r="L27" i="5"/>
  <c r="J26" i="5"/>
  <c r="J27" i="5"/>
  <c r="M17" i="5"/>
  <c r="K27" i="5"/>
  <c r="M24" i="4"/>
  <c r="M19" i="4"/>
  <c r="M15" i="4"/>
  <c r="M12" i="4"/>
  <c r="M25" i="2"/>
  <c r="L26" i="2"/>
  <c r="L27" i="2"/>
  <c r="J26" i="2"/>
  <c r="J27" i="2"/>
  <c r="M17" i="2"/>
  <c r="K27" i="2"/>
  <c r="L24" i="13"/>
  <c r="J24" i="13"/>
  <c r="L19" i="13"/>
  <c r="J19" i="13"/>
  <c r="L15" i="13"/>
  <c r="J15" i="13"/>
  <c r="L12" i="13"/>
  <c r="J12" i="13"/>
  <c r="I23" i="13"/>
  <c r="I26" i="13"/>
  <c r="M21" i="13"/>
  <c r="K16" i="13"/>
  <c r="K20" i="13"/>
  <c r="E27" i="13"/>
  <c r="C27" i="13"/>
  <c r="I13" i="13"/>
  <c r="M13" i="13"/>
  <c r="C30" i="14"/>
  <c r="H26" i="14"/>
  <c r="H14" i="14"/>
  <c r="H27" i="14"/>
  <c r="C30" i="7"/>
  <c r="M24" i="7"/>
  <c r="H20" i="7"/>
  <c r="M19" i="7"/>
  <c r="M15" i="7"/>
  <c r="M12" i="7"/>
  <c r="M25" i="6"/>
  <c r="L26" i="6"/>
  <c r="J26" i="6"/>
  <c r="M17" i="6"/>
  <c r="K20" i="6"/>
  <c r="K27" i="6"/>
  <c r="I20" i="6"/>
  <c r="I27" i="6"/>
  <c r="G20" i="6"/>
  <c r="E27" i="6"/>
  <c r="C27" i="6"/>
  <c r="L14" i="6"/>
  <c r="L27" i="6"/>
  <c r="J14" i="6"/>
  <c r="J27" i="6"/>
  <c r="M24" i="5"/>
  <c r="H20" i="5"/>
  <c r="M19" i="5"/>
  <c r="M15" i="5"/>
  <c r="M12" i="5"/>
  <c r="M25" i="4"/>
  <c r="L26" i="4"/>
  <c r="J26" i="4"/>
  <c r="M17" i="4"/>
  <c r="K20" i="4"/>
  <c r="K27" i="4"/>
  <c r="I20" i="4"/>
  <c r="I27" i="4"/>
  <c r="G20" i="4"/>
  <c r="E27" i="4"/>
  <c r="C27" i="4"/>
  <c r="L14" i="4"/>
  <c r="L27" i="4"/>
  <c r="J14" i="4"/>
  <c r="J27" i="4"/>
  <c r="M24" i="2"/>
  <c r="H20" i="2"/>
  <c r="M19" i="2"/>
  <c r="M15" i="2"/>
  <c r="M12" i="2"/>
  <c r="M25" i="12"/>
  <c r="L23" i="13"/>
  <c r="L26" i="13"/>
  <c r="J23" i="13"/>
  <c r="J26" i="13"/>
  <c r="H23" i="13"/>
  <c r="J20" i="12"/>
  <c r="L18" i="13"/>
  <c r="J18" i="13"/>
  <c r="H18" i="13"/>
  <c r="L17" i="13"/>
  <c r="J17" i="13"/>
  <c r="K20" i="12"/>
  <c r="I20" i="12"/>
  <c r="I27" i="12"/>
  <c r="G20" i="12"/>
  <c r="K14" i="12"/>
  <c r="K27" i="12"/>
  <c r="E27" i="12"/>
  <c r="C27" i="12"/>
  <c r="L11" i="13"/>
  <c r="J11" i="13"/>
  <c r="H11" i="13"/>
  <c r="H25" i="13"/>
  <c r="M25" i="13"/>
  <c r="I16" i="13"/>
  <c r="M16" i="13"/>
  <c r="K27" i="7"/>
  <c r="E30" i="7"/>
  <c r="D30" i="7"/>
  <c r="E30" i="5"/>
  <c r="D30" i="5"/>
  <c r="G20" i="13"/>
  <c r="D30" i="13"/>
  <c r="D32" i="13"/>
  <c r="D27" i="13"/>
  <c r="E30" i="2"/>
  <c r="D30" i="2"/>
  <c r="G14" i="13"/>
  <c r="G27" i="13"/>
  <c r="F30" i="13"/>
  <c r="M18" i="13"/>
  <c r="M23" i="13"/>
  <c r="E30" i="12"/>
  <c r="D30" i="12"/>
  <c r="E30" i="4"/>
  <c r="D30" i="4"/>
  <c r="E30" i="6"/>
  <c r="D30" i="6"/>
  <c r="C31" i="7"/>
  <c r="C32" i="7"/>
  <c r="H14" i="13"/>
  <c r="M10" i="13"/>
  <c r="C31" i="2"/>
  <c r="C32" i="2"/>
  <c r="C31" i="5"/>
  <c r="C32" i="5"/>
  <c r="D31" i="14"/>
  <c r="D32" i="14"/>
  <c r="F31" i="14"/>
  <c r="F32" i="14"/>
  <c r="M11" i="13"/>
  <c r="M20" i="2"/>
  <c r="O25" i="2"/>
  <c r="D33" i="2"/>
  <c r="M20" i="5"/>
  <c r="O25" i="5"/>
  <c r="D33" i="5"/>
  <c r="M20" i="7"/>
  <c r="O25" i="7"/>
  <c r="D33" i="7"/>
  <c r="L20" i="13"/>
  <c r="J14" i="13"/>
  <c r="L14" i="13"/>
  <c r="L27" i="13"/>
  <c r="M17" i="13"/>
  <c r="M26" i="12"/>
  <c r="M20" i="12"/>
  <c r="O25" i="12"/>
  <c r="D33" i="12"/>
  <c r="H27" i="2"/>
  <c r="H27" i="5"/>
  <c r="H27" i="7"/>
  <c r="I20" i="13"/>
  <c r="K27" i="13"/>
  <c r="G27" i="12"/>
  <c r="F30" i="12"/>
  <c r="G27" i="4"/>
  <c r="F30" i="4"/>
  <c r="G27" i="6"/>
  <c r="F30" i="6"/>
  <c r="C31" i="14"/>
  <c r="C32" i="14"/>
  <c r="M27" i="12"/>
  <c r="O27" i="12"/>
  <c r="F33" i="12"/>
  <c r="O24" i="12"/>
  <c r="C33" i="12"/>
  <c r="H20" i="13"/>
  <c r="M15" i="13"/>
  <c r="F31" i="2"/>
  <c r="F32" i="2"/>
  <c r="F31" i="5"/>
  <c r="F32" i="5"/>
  <c r="E31" i="14"/>
  <c r="E32" i="14"/>
  <c r="F31" i="7"/>
  <c r="F32" i="7"/>
  <c r="O26" i="14"/>
  <c r="E33" i="14"/>
  <c r="M27" i="14"/>
  <c r="O27" i="14"/>
  <c r="F33" i="14"/>
  <c r="O24" i="14"/>
  <c r="C33" i="14"/>
  <c r="C31" i="12"/>
  <c r="C32" i="12"/>
  <c r="C31" i="4"/>
  <c r="C32" i="4"/>
  <c r="C31" i="6"/>
  <c r="C32" i="6"/>
  <c r="J20" i="13"/>
  <c r="H26" i="13"/>
  <c r="M20" i="4"/>
  <c r="O25" i="4"/>
  <c r="D33" i="4"/>
  <c r="M20" i="6"/>
  <c r="O25" i="6"/>
  <c r="D33" i="6"/>
  <c r="J27" i="12"/>
  <c r="M14" i="4"/>
  <c r="M26" i="4"/>
  <c r="M14" i="6"/>
  <c r="M26" i="6"/>
  <c r="M12" i="13"/>
  <c r="M19" i="13"/>
  <c r="M24" i="13"/>
  <c r="M26" i="13"/>
  <c r="M14" i="2"/>
  <c r="M26" i="2"/>
  <c r="M14" i="5"/>
  <c r="M26" i="5"/>
  <c r="M14" i="7"/>
  <c r="M26" i="7"/>
  <c r="I14" i="13"/>
  <c r="I27" i="13"/>
  <c r="E32" i="7"/>
  <c r="E31" i="7"/>
  <c r="D31" i="7"/>
  <c r="D32" i="7"/>
  <c r="E32" i="5"/>
  <c r="E31" i="5"/>
  <c r="D31" i="5"/>
  <c r="D32" i="5"/>
  <c r="D31" i="13"/>
  <c r="E31" i="2"/>
  <c r="E32" i="2"/>
  <c r="D31" i="2"/>
  <c r="D32" i="2"/>
  <c r="F32" i="13"/>
  <c r="F31" i="13"/>
  <c r="E30" i="13"/>
  <c r="C30" i="13"/>
  <c r="O26" i="4"/>
  <c r="E33" i="4"/>
  <c r="M27" i="4"/>
  <c r="O27" i="4"/>
  <c r="F33" i="4"/>
  <c r="O24" i="4"/>
  <c r="C33" i="4"/>
  <c r="F31" i="6"/>
  <c r="F32" i="6"/>
  <c r="F31" i="12"/>
  <c r="F32" i="12"/>
  <c r="E31" i="6"/>
  <c r="E32" i="6"/>
  <c r="E31" i="4"/>
  <c r="E32" i="4"/>
  <c r="E31" i="12"/>
  <c r="E32" i="12"/>
  <c r="J27" i="13"/>
  <c r="H27" i="13"/>
  <c r="O26" i="6"/>
  <c r="E33" i="6"/>
  <c r="M27" i="6"/>
  <c r="O27" i="6"/>
  <c r="F33" i="6"/>
  <c r="O24" i="6"/>
  <c r="C33" i="6"/>
  <c r="O26" i="7"/>
  <c r="E33" i="7"/>
  <c r="M27" i="7"/>
  <c r="O27" i="7"/>
  <c r="F33" i="7"/>
  <c r="O24" i="7"/>
  <c r="C33" i="7"/>
  <c r="O26" i="5"/>
  <c r="E33" i="5"/>
  <c r="M27" i="5"/>
  <c r="O27" i="5"/>
  <c r="F33" i="5"/>
  <c r="O24" i="5"/>
  <c r="C33" i="5"/>
  <c r="O26" i="2"/>
  <c r="E33" i="2"/>
  <c r="M27" i="2"/>
  <c r="O27" i="2"/>
  <c r="F33" i="2"/>
  <c r="O24" i="2"/>
  <c r="C33" i="2"/>
  <c r="F31" i="4"/>
  <c r="F32" i="4"/>
  <c r="D31" i="6"/>
  <c r="D32" i="6"/>
  <c r="D31" i="4"/>
  <c r="D32" i="4"/>
  <c r="D31" i="12"/>
  <c r="D32" i="12"/>
  <c r="M20" i="13"/>
  <c r="O25" i="13"/>
  <c r="D33" i="13"/>
  <c r="O26" i="12"/>
  <c r="E33" i="12"/>
  <c r="M14" i="13"/>
  <c r="E32" i="13"/>
  <c r="E31" i="13"/>
  <c r="C32" i="13"/>
  <c r="C31" i="13"/>
  <c r="O24" i="13"/>
  <c r="C33" i="13"/>
  <c r="O26" i="13"/>
  <c r="E33" i="13"/>
  <c r="M27" i="13"/>
  <c r="O27" i="13"/>
  <c r="F33" i="13"/>
</calcChain>
</file>

<file path=xl/sharedStrings.xml><?xml version="1.0" encoding="utf-8"?>
<sst xmlns="http://schemas.openxmlformats.org/spreadsheetml/2006/main" count="356" uniqueCount="39">
  <si>
    <t>Hour</t>
  </si>
  <si>
    <t>Monday</t>
  </si>
  <si>
    <t>Tuesday</t>
  </si>
  <si>
    <t>Wednesday</t>
  </si>
  <si>
    <t>Thursday</t>
  </si>
  <si>
    <t>Friday</t>
  </si>
  <si>
    <t>Week</t>
  </si>
  <si>
    <t>Morning Hours:</t>
  </si>
  <si>
    <t>Afternoon Hours:</t>
  </si>
  <si>
    <t>Evening Hours:</t>
  </si>
  <si>
    <t>Total Hours:</t>
  </si>
  <si>
    <t>Hours of Use:</t>
  </si>
  <si>
    <t>Rate of Utilization:</t>
  </si>
  <si>
    <t>Space Utilization Results</t>
  </si>
  <si>
    <t>Scheduling:</t>
  </si>
  <si>
    <t>Rate of Utilization All Day:</t>
  </si>
  <si>
    <t>Rate of Utilization Before Evening:</t>
  </si>
  <si>
    <t>University of Alaska Fairbanks</t>
  </si>
  <si>
    <t>Classroom Space Utilization Study</t>
  </si>
  <si>
    <t>Number of Student Stations:</t>
  </si>
  <si>
    <t>Student Stations and Classroom Scheduled Each Hour During 4th Week</t>
  </si>
  <si>
    <t>All
Day</t>
  </si>
  <si>
    <t>Before
Evening</t>
  </si>
  <si>
    <t>Morning</t>
  </si>
  <si>
    <t>Afternoon</t>
  </si>
  <si>
    <t>Rate of Utilization Morning:</t>
  </si>
  <si>
    <t>Rate of Utilization Afternoon:</t>
  </si>
  <si>
    <t>Classroom:</t>
  </si>
  <si>
    <t>Building:</t>
  </si>
  <si>
    <t>Reichardt</t>
  </si>
  <si>
    <t>Irregularities</t>
  </si>
  <si>
    <t>T/R, 1000 block</t>
  </si>
  <si>
    <t>CHEM 406, CHEM 606 and ATM 606 were concurrently scheduled (CRN 35857, 9 enrolled; CRN 37069, 4 enrolled; 37075, 8 enrolled.) Capacity exceeded by 1 student.</t>
  </si>
  <si>
    <t>Rate of Scheduled Utilization:</t>
  </si>
  <si>
    <t>A calculation of full-capacity equivalent (FCE) for the time period of analysis. One FCE is equivalent to every station being occupied for one hour. Maximum FCE for the morning block is 20 FCE, afternoon block is 25 FCE, before evening block is 45 FCE, and all day is 70 FCE.</t>
  </si>
  <si>
    <t>The ratio of FCE to maximum FCE for the time period of analysis reported as a percentage. This rate measures the bulk occupation of seats in the classroom regardless of scheduling. Higher percentages indicate a well-scheduled classroom with courses that are well-suited for the space.</t>
  </si>
  <si>
    <t>The ratio of FCE to maximum FCE limited to the hours of actual use for the time period of analysis reported as a percentage. This rate measures the occupation of seats in the classroom for those times when the classroom is actually scheduled. Higher percentages indicate the alignment of courses well-suited for the space, but disregards the impact of scheduling.</t>
  </si>
  <si>
    <t>The percentage of time blocks the classroom was in use. This rate measures the bulk popularity of the classroom space without regards to actual utilization.</t>
  </si>
  <si>
    <t>Fall Term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</si>
</sst>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name val="Verdana"/>
    </font>
    <font>
      <sz val="10"/>
      <name val="Verdana"/>
      <family val="2"/>
    </font>
    <font>
      <sz val="8"/>
      <name val="Verdana"/>
      <family val="2"/>
    </font>
    <font>
      <sz val="10"/>
      <name val="Arial Narrow"/>
      <family val="2"/>
    </font>
    <font>
      <b/>
      <sz val="10"/>
      <name val="Arial Narrow"/>
      <family val="2"/>
    </font>
    <font>
      <u/>
      <sz val="10"/>
      <name val="Arial Narrow"/>
      <family val="2"/>
    </font>
    <font>
      <u/>
      <sz val="8"/>
      <name val="Arial Narrow"/>
      <family val="2"/>
    </font>
    <font>
      <sz val="8"/>
      <name val="Arial Narrow"/>
      <family val="2"/>
    </font>
    <font>
      <sz val="6"/>
      <name val="Arial Narrow"/>
      <family val="2"/>
    </font>
    <font>
      <b/>
      <sz val="26"/>
      <color rgb="FFFF0000"/>
      <name val="Arial Narrow"/>
      <family val="2"/>
    </font>
    <font>
      <sz val="10"/>
      <color rgb="FFFF0000"/>
      <name val="Arial Narrow"/>
    </font>
    <font>
      <u/>
      <sz val="10"/>
      <color theme="10"/>
      <name val="Verdana"/>
    </font>
    <font>
      <u/>
      <sz val="10"/>
      <color theme="11"/>
      <name val="Verdana"/>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style="thin">
        <color auto="1"/>
      </left>
      <right/>
      <top/>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31">
    <xf numFmtId="0" fontId="0" fillId="0" borderId="0" xfId="0"/>
    <xf numFmtId="0" fontId="3" fillId="0" borderId="0" xfId="0" applyFont="1"/>
    <xf numFmtId="0" fontId="4" fillId="0" borderId="1" xfId="0" applyFont="1" applyBorder="1" applyAlignment="1">
      <alignment horizontal="right"/>
    </xf>
    <xf numFmtId="0" fontId="4" fillId="0" borderId="1" xfId="0" applyFont="1" applyBorder="1" applyAlignment="1">
      <alignment horizontal="center"/>
    </xf>
    <xf numFmtId="0" fontId="3" fillId="0" borderId="0" xfId="0" applyFont="1" applyAlignment="1">
      <alignment horizontal="right" vertical="center"/>
    </xf>
    <xf numFmtId="0" fontId="3" fillId="0" borderId="0" xfId="0" applyFont="1" applyAlignment="1">
      <alignment vertical="center"/>
    </xf>
    <xf numFmtId="0" fontId="4" fillId="0" borderId="2" xfId="0" applyFont="1" applyBorder="1" applyAlignment="1">
      <alignment horizontal="right" vertical="center"/>
    </xf>
    <xf numFmtId="0" fontId="3" fillId="0" borderId="2" xfId="0" applyFont="1" applyBorder="1" applyAlignment="1">
      <alignment vertical="center"/>
    </xf>
    <xf numFmtId="0" fontId="4" fillId="0" borderId="3" xfId="0" applyFont="1" applyBorder="1" applyAlignment="1">
      <alignment horizontal="right" vertical="center"/>
    </xf>
    <xf numFmtId="0" fontId="3" fillId="0" borderId="3" xfId="0" applyFont="1" applyBorder="1" applyAlignment="1">
      <alignment vertical="center"/>
    </xf>
    <xf numFmtId="0" fontId="5" fillId="0" borderId="0" xfId="0" applyFont="1" applyAlignment="1">
      <alignment horizontal="right" vertical="top"/>
    </xf>
    <xf numFmtId="0" fontId="3" fillId="0" borderId="0" xfId="0" applyFont="1" applyAlignment="1">
      <alignment horizontal="center" wrapText="1"/>
    </xf>
    <xf numFmtId="0" fontId="4" fillId="0" borderId="0" xfId="0" applyFont="1" applyAlignment="1">
      <alignment horizontal="right" vertical="center"/>
    </xf>
    <xf numFmtId="165" fontId="3" fillId="0" borderId="0" xfId="0" applyNumberFormat="1" applyFont="1" applyAlignment="1">
      <alignment horizontal="center" vertical="center"/>
    </xf>
    <xf numFmtId="164" fontId="3" fillId="0" borderId="0" xfId="1" applyNumberFormat="1" applyFont="1" applyAlignment="1">
      <alignment horizontal="center" vertical="center"/>
    </xf>
    <xf numFmtId="0" fontId="3" fillId="0" borderId="0" xfId="0" applyFont="1" applyAlignment="1">
      <alignment horizontal="center"/>
    </xf>
    <xf numFmtId="9" fontId="3" fillId="0" borderId="0" xfId="1" applyNumberFormat="1" applyFont="1" applyAlignment="1">
      <alignment horizontal="center" vertical="center"/>
    </xf>
    <xf numFmtId="0" fontId="3" fillId="0" borderId="0" xfId="0" applyFont="1" applyBorder="1"/>
    <xf numFmtId="0" fontId="3" fillId="0" borderId="0" xfId="0" applyFont="1" applyBorder="1" applyAlignment="1">
      <alignment horizontal="left"/>
    </xf>
    <xf numFmtId="0" fontId="3" fillId="0" borderId="0" xfId="0" applyFont="1" applyBorder="1" applyAlignment="1">
      <alignment horizontal="right"/>
    </xf>
    <xf numFmtId="0" fontId="4" fillId="0" borderId="0" xfId="0" applyFont="1"/>
    <xf numFmtId="0" fontId="3" fillId="0" borderId="4" xfId="0" applyFont="1" applyBorder="1"/>
    <xf numFmtId="0" fontId="6" fillId="0" borderId="0" xfId="0" applyFont="1"/>
    <xf numFmtId="0" fontId="7" fillId="0" borderId="0" xfId="0" applyFont="1"/>
    <xf numFmtId="0" fontId="8" fillId="0" borderId="0" xfId="0" applyFont="1" applyAlignment="1">
      <alignment vertical="center"/>
    </xf>
    <xf numFmtId="0" fontId="8" fillId="0" borderId="0" xfId="0" applyFont="1"/>
    <xf numFmtId="0" fontId="9" fillId="2" borderId="0" xfId="0" applyFont="1" applyFill="1" applyBorder="1"/>
    <xf numFmtId="0" fontId="10" fillId="2" borderId="0" xfId="0" applyFont="1" applyFill="1" applyBorder="1"/>
    <xf numFmtId="0" fontId="8" fillId="0" borderId="0" xfId="0" applyFont="1" applyAlignment="1">
      <alignment vertical="center" wrapText="1"/>
    </xf>
    <xf numFmtId="0" fontId="7" fillId="0" borderId="0" xfId="0" applyFont="1" applyAlignment="1">
      <alignment vertical="center" wrapText="1"/>
    </xf>
    <xf numFmtId="0" fontId="3" fillId="0" borderId="0" xfId="0" applyFont="1" applyFill="1" applyAlignment="1">
      <alignment vertical="center"/>
    </xf>
  </cellXfs>
  <cellStyles count="4">
    <cellStyle name="Followed Hyperlink" xfId="3" builtinId="9" hidden="1"/>
    <cellStyle name="Hyperlink" xfId="2" builtinId="8" hidden="1"/>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4" Type="http://schemas.openxmlformats.org/officeDocument/2006/relationships/worksheet" Target="worksheets/sheet4.xml"/><Relationship Id="rId10" Type="http://schemas.openxmlformats.org/officeDocument/2006/relationships/styles" Target="styles.xml"/><Relationship Id="rId5" Type="http://schemas.openxmlformats.org/officeDocument/2006/relationships/worksheet" Target="worksheets/sheet5.xml"/><Relationship Id="rId7" Type="http://schemas.openxmlformats.org/officeDocument/2006/relationships/worksheet" Target="worksheets/sheet7.xml"/><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9" Type="http://schemas.openxmlformats.org/officeDocument/2006/relationships/theme" Target="theme/theme1.xml"/><Relationship Id="rId3" Type="http://schemas.openxmlformats.org/officeDocument/2006/relationships/worksheet" Target="worksheets/sheet3.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8"/>
  <sheetViews>
    <sheetView workbookViewId="0">
      <selection activeCell="A5" sqref="A5"/>
    </sheetView>
  </sheetViews>
  <sheetFormatPr baseColWidth="10" defaultColWidth="10.7109375" defaultRowHeight="12" x14ac:dyDescent="0"/>
  <cols>
    <col min="1" max="1" width="11.140625" style="1" customWidth="1"/>
    <col min="2" max="6" width="8.28515625" style="1" customWidth="1"/>
    <col min="7" max="7" width="8.42578125" style="1" customWidth="1"/>
    <col min="8" max="8" width="7" style="1" customWidth="1"/>
    <col min="9" max="9" width="5.42578125" style="1" customWidth="1"/>
    <col min="10" max="10" width="6.5703125" style="1" customWidth="1"/>
    <col min="11" max="11" width="5.42578125" style="1" customWidth="1"/>
    <col min="12" max="12" width="7.42578125" style="1" customWidth="1"/>
    <col min="13" max="13" width="14" style="1" customWidth="1"/>
    <col min="14" max="14" width="18.5703125" style="1" customWidth="1"/>
    <col min="15" max="15" width="13.85546875" style="1" customWidth="1"/>
    <col min="16" max="16" width="10" style="1" customWidth="1"/>
    <col min="17" max="16384" width="10.7109375" style="1"/>
  </cols>
  <sheetData>
    <row r="1" spans="1:13">
      <c r="A1" s="1" t="s">
        <v>17</v>
      </c>
    </row>
    <row r="2" spans="1:13">
      <c r="A2" s="1" t="s">
        <v>18</v>
      </c>
    </row>
    <row r="3" spans="1:13">
      <c r="A3" s="1" t="s">
        <v>20</v>
      </c>
    </row>
    <row r="4" spans="1:13">
      <c r="A4" s="20" t="s">
        <v>38</v>
      </c>
    </row>
    <row r="6" spans="1:13">
      <c r="A6" s="17" t="s">
        <v>28</v>
      </c>
      <c r="C6" s="18" t="s">
        <v>29</v>
      </c>
    </row>
    <row r="7" spans="1:13">
      <c r="A7" s="17" t="s">
        <v>19</v>
      </c>
      <c r="B7" s="17"/>
      <c r="C7" s="18">
        <f>REIC136!C7+REIC165!C7+REIC201!C7+REIC202!C7+REIC203!C7+REIC204!C7+REIC207!C7</f>
        <v>393</v>
      </c>
    </row>
    <row r="9" spans="1:13" ht="17" customHeight="1">
      <c r="A9" s="2" t="s">
        <v>0</v>
      </c>
      <c r="B9" s="3" t="s">
        <v>1</v>
      </c>
      <c r="C9" s="3" t="s">
        <v>2</v>
      </c>
      <c r="D9" s="3" t="s">
        <v>3</v>
      </c>
      <c r="E9" s="3" t="s">
        <v>4</v>
      </c>
      <c r="F9" s="3" t="s">
        <v>5</v>
      </c>
      <c r="G9" s="3" t="s">
        <v>6</v>
      </c>
      <c r="H9" s="3" t="s">
        <v>1</v>
      </c>
      <c r="I9" s="3" t="s">
        <v>2</v>
      </c>
      <c r="J9" s="3" t="s">
        <v>3</v>
      </c>
      <c r="K9" s="3" t="s">
        <v>4</v>
      </c>
      <c r="L9" s="3" t="s">
        <v>5</v>
      </c>
      <c r="M9" s="3" t="s">
        <v>6</v>
      </c>
    </row>
    <row r="10" spans="1:13" ht="17" customHeight="1">
      <c r="A10" s="4">
        <v>800</v>
      </c>
      <c r="B10" s="5">
        <f>REIC136!B10+REIC165!B10+REIC201!B10+REIC202!B10+REIC203!B10+REIC204!B10+REIC207!B10</f>
        <v>5</v>
      </c>
      <c r="C10" s="5">
        <f>REIC136!C10+REIC165!C10+REIC201!C10+REIC202!C10+REIC203!C10+REIC204!C10+REIC207!C10</f>
        <v>13</v>
      </c>
      <c r="D10" s="5">
        <f>REIC136!D10+REIC165!D10+REIC201!D10+REIC202!D10+REIC203!D10+REIC204!D10+REIC207!D10</f>
        <v>5</v>
      </c>
      <c r="E10" s="5">
        <f>REIC136!E10+REIC165!E10+REIC201!E10+REIC202!E10+REIC203!E10+REIC204!E10+REIC207!E10</f>
        <v>7</v>
      </c>
      <c r="F10" s="5">
        <f>REIC136!F10+REIC165!F10+REIC201!F10+REIC202!F10+REIC203!F10+REIC204!F10+REIC207!F10</f>
        <v>5</v>
      </c>
      <c r="G10" s="5">
        <f>SUM(B10:F10)</f>
        <v>35</v>
      </c>
      <c r="H10" s="5">
        <f>REIC136!H10+REIC165!H10+REIC201!H10+REIC202!H10+REIC203!H10+REIC204!H10+REIC207!H10</f>
        <v>1</v>
      </c>
      <c r="I10" s="5">
        <f>REIC136!I10+REIC165!I10+REIC201!I10+REIC202!I10+REIC203!I10+REIC204!I10+REIC207!I10</f>
        <v>2</v>
      </c>
      <c r="J10" s="5">
        <f>REIC136!J10+REIC165!J10+REIC201!J10+REIC202!J10+REIC203!J10+REIC204!J10+REIC207!J10</f>
        <v>1</v>
      </c>
      <c r="K10" s="5">
        <f>REIC136!K10+REIC165!K10+REIC201!K10+REIC202!K10+REIC203!K10+REIC204!K10+REIC207!K10</f>
        <v>1</v>
      </c>
      <c r="L10" s="5">
        <f>REIC136!L10+REIC165!L10+REIC201!L10+REIC202!L10+REIC203!L10+REIC204!L10+REIC207!L10</f>
        <v>1</v>
      </c>
      <c r="M10" s="5">
        <f>SUM(H10:L10)</f>
        <v>6</v>
      </c>
    </row>
    <row r="11" spans="1:13" ht="17" customHeight="1">
      <c r="A11" s="4">
        <v>900</v>
      </c>
      <c r="B11" s="5">
        <f>REIC136!B11+REIC165!B11+REIC201!B11+REIC202!B11+REIC203!B11+REIC204!B11+REIC207!B11</f>
        <v>167</v>
      </c>
      <c r="C11" s="5">
        <f>REIC136!C11+REIC165!C11+REIC201!C11+REIC202!C11+REIC203!C11+REIC204!C11+REIC207!C11</f>
        <v>7</v>
      </c>
      <c r="D11" s="5">
        <f>REIC136!D11+REIC165!D11+REIC201!D11+REIC202!D11+REIC203!D11+REIC204!D11+REIC207!D11</f>
        <v>167</v>
      </c>
      <c r="E11" s="5">
        <f>REIC136!E11+REIC165!E11+REIC201!E11+REIC202!E11+REIC203!E11+REIC204!E11+REIC207!E11</f>
        <v>7</v>
      </c>
      <c r="F11" s="5">
        <f>REIC136!F11+REIC165!F11+REIC201!F11+REIC202!F11+REIC203!F11+REIC204!F11+REIC207!F11</f>
        <v>167</v>
      </c>
      <c r="G11" s="5">
        <f>SUM(B11:F11)</f>
        <v>515</v>
      </c>
      <c r="H11" s="5">
        <f>REIC136!H11+REIC165!H11+REIC201!H11+REIC202!H11+REIC203!H11+REIC204!H11+REIC207!H11</f>
        <v>4</v>
      </c>
      <c r="I11" s="5">
        <f>REIC136!I11+REIC165!I11+REIC201!I11+REIC202!I11+REIC203!I11+REIC204!I11+REIC207!I11</f>
        <v>1</v>
      </c>
      <c r="J11" s="5">
        <f>REIC136!J11+REIC165!J11+REIC201!J11+REIC202!J11+REIC203!J11+REIC204!J11+REIC207!J11</f>
        <v>4</v>
      </c>
      <c r="K11" s="5">
        <f>REIC136!K11+REIC165!K11+REIC201!K11+REIC202!K11+REIC203!K11+REIC204!K11+REIC207!K11</f>
        <v>1</v>
      </c>
      <c r="L11" s="5">
        <f>REIC136!L11+REIC165!L11+REIC201!L11+REIC202!L11+REIC203!L11+REIC204!L11+REIC207!L11</f>
        <v>4</v>
      </c>
      <c r="M11" s="5">
        <f>SUM(H11:L11)</f>
        <v>14</v>
      </c>
    </row>
    <row r="12" spans="1:13" ht="17" customHeight="1">
      <c r="A12" s="4">
        <v>1000</v>
      </c>
      <c r="B12" s="5">
        <f>REIC136!B12+REIC165!B12+REIC201!B12+REIC202!B12+REIC203!B12+REIC204!B12+REIC207!B12</f>
        <v>63</v>
      </c>
      <c r="C12" s="5">
        <f>REIC136!C12+REIC165!C12+REIC201!C12+REIC202!C12+REIC203!C12+REIC204!C12+REIC207!C12</f>
        <v>188</v>
      </c>
      <c r="D12" s="5">
        <f>REIC136!D12+REIC165!D12+REIC201!D12+REIC202!D12+REIC203!D12+REIC204!D12+REIC207!D12</f>
        <v>58</v>
      </c>
      <c r="E12" s="5">
        <f>REIC136!E12+REIC165!E12+REIC201!E12+REIC202!E12+REIC203!E12+REIC204!E12+REIC207!E12</f>
        <v>188</v>
      </c>
      <c r="F12" s="5">
        <f>REIC136!F12+REIC165!F12+REIC201!F12+REIC202!F12+REIC203!F12+REIC204!F12+REIC207!F12</f>
        <v>49</v>
      </c>
      <c r="G12" s="5">
        <f>SUM(B12:F12)</f>
        <v>546</v>
      </c>
      <c r="H12" s="5">
        <f>REIC136!H12+REIC165!H12+REIC201!H12+REIC202!H12+REIC203!H12+REIC204!H12+REIC207!H12</f>
        <v>5</v>
      </c>
      <c r="I12" s="5">
        <f>REIC136!I12+REIC165!I12+REIC201!I12+REIC202!I12+REIC203!I12+REIC204!I12+REIC207!I12</f>
        <v>7</v>
      </c>
      <c r="J12" s="5">
        <f>REIC136!J12+REIC165!J12+REIC201!J12+REIC202!J12+REIC203!J12+REIC204!J12+REIC207!J12</f>
        <v>4</v>
      </c>
      <c r="K12" s="5">
        <f>REIC136!K12+REIC165!K12+REIC201!K12+REIC202!K12+REIC203!K12+REIC204!K12+REIC207!K12</f>
        <v>7</v>
      </c>
      <c r="L12" s="5">
        <f>REIC136!L12+REIC165!L12+REIC201!L12+REIC202!L12+REIC203!L12+REIC204!L12+REIC207!L12</f>
        <v>3</v>
      </c>
      <c r="M12" s="5">
        <f>SUM(H12:L12)</f>
        <v>26</v>
      </c>
    </row>
    <row r="13" spans="1:13" ht="17" customHeight="1">
      <c r="A13" s="4">
        <v>1100</v>
      </c>
      <c r="B13" s="5">
        <f>REIC136!B13+REIC165!B13+REIC201!B13+REIC202!B13+REIC203!B13+REIC204!B13+REIC207!B13</f>
        <v>63</v>
      </c>
      <c r="C13" s="5">
        <f>REIC136!C13+REIC165!C13+REIC201!C13+REIC202!C13+REIC203!C13+REIC204!C13+REIC207!C13</f>
        <v>99</v>
      </c>
      <c r="D13" s="5">
        <f>REIC136!D13+REIC165!D13+REIC201!D13+REIC202!D13+REIC203!D13+REIC204!D13+REIC207!D13</f>
        <v>58</v>
      </c>
      <c r="E13" s="5">
        <f>REIC136!E13+REIC165!E13+REIC201!E13+REIC202!E13+REIC203!E13+REIC204!E13+REIC207!E13</f>
        <v>91</v>
      </c>
      <c r="F13" s="5">
        <f>REIC136!F13+REIC165!F13+REIC201!F13+REIC202!F13+REIC203!F13+REIC204!F13+REIC207!F13</f>
        <v>49</v>
      </c>
      <c r="G13" s="5">
        <f>SUM(B13:F13)</f>
        <v>360</v>
      </c>
      <c r="H13" s="5">
        <f>REIC136!H13+REIC165!H13+REIC201!H13+REIC202!H13+REIC203!H13+REIC204!H13+REIC207!H13</f>
        <v>5</v>
      </c>
      <c r="I13" s="5">
        <f>REIC136!I13+REIC165!I13+REIC201!I13+REIC202!I13+REIC203!I13+REIC204!I13+REIC207!I13</f>
        <v>6</v>
      </c>
      <c r="J13" s="5">
        <f>REIC136!J13+REIC165!J13+REIC201!J13+REIC202!J13+REIC203!J13+REIC204!J13+REIC207!J13</f>
        <v>4</v>
      </c>
      <c r="K13" s="5">
        <f>REIC136!K13+REIC165!K13+REIC201!K13+REIC202!K13+REIC203!K13+REIC204!K13+REIC207!K13</f>
        <v>5</v>
      </c>
      <c r="L13" s="5">
        <f>REIC136!L13+REIC165!L13+REIC201!L13+REIC202!L13+REIC203!L13+REIC204!L13+REIC207!L13</f>
        <v>3</v>
      </c>
      <c r="M13" s="5">
        <f>SUM(H13:L13)</f>
        <v>23</v>
      </c>
    </row>
    <row r="14" spans="1:13" ht="17" customHeight="1">
      <c r="A14" s="6" t="s">
        <v>7</v>
      </c>
      <c r="B14" s="7">
        <f t="shared" ref="B14:M14" si="0">SUM(B10:B13)</f>
        <v>298</v>
      </c>
      <c r="C14" s="7">
        <f t="shared" si="0"/>
        <v>307</v>
      </c>
      <c r="D14" s="7">
        <f t="shared" si="0"/>
        <v>288</v>
      </c>
      <c r="E14" s="7">
        <f t="shared" si="0"/>
        <v>293</v>
      </c>
      <c r="F14" s="7">
        <f t="shared" si="0"/>
        <v>270</v>
      </c>
      <c r="G14" s="7">
        <f t="shared" si="0"/>
        <v>1456</v>
      </c>
      <c r="H14" s="7">
        <f t="shared" si="0"/>
        <v>15</v>
      </c>
      <c r="I14" s="7">
        <f t="shared" si="0"/>
        <v>16</v>
      </c>
      <c r="J14" s="7">
        <f t="shared" si="0"/>
        <v>13</v>
      </c>
      <c r="K14" s="7">
        <f t="shared" si="0"/>
        <v>14</v>
      </c>
      <c r="L14" s="7">
        <f t="shared" si="0"/>
        <v>11</v>
      </c>
      <c r="M14" s="7">
        <f t="shared" si="0"/>
        <v>69</v>
      </c>
    </row>
    <row r="15" spans="1:13" ht="17" customHeight="1">
      <c r="A15" s="4">
        <v>1200</v>
      </c>
      <c r="B15" s="5">
        <f>REIC136!B15+REIC165!B15+REIC201!B15+REIC202!B15+REIC203!B15+REIC204!B15+REIC207!B15</f>
        <v>164</v>
      </c>
      <c r="C15" s="5">
        <f>REIC136!C15+REIC165!C15+REIC201!C15+REIC202!C15+REIC203!C15+REIC204!C15+REIC207!C15</f>
        <v>99</v>
      </c>
      <c r="D15" s="5">
        <f>REIC136!D15+REIC165!D15+REIC201!D15+REIC202!D15+REIC203!D15+REIC204!D15+REIC207!D15</f>
        <v>164</v>
      </c>
      <c r="E15" s="5">
        <f>REIC136!E15+REIC165!E15+REIC201!E15+REIC202!E15+REIC203!E15+REIC204!E15+REIC207!E15</f>
        <v>91</v>
      </c>
      <c r="F15" s="5">
        <f>REIC136!F15+REIC165!F15+REIC201!F15+REIC202!F15+REIC203!F15+REIC204!F15+REIC207!F15</f>
        <v>170</v>
      </c>
      <c r="G15" s="5">
        <f>SUM(B15:F15)</f>
        <v>688</v>
      </c>
      <c r="H15" s="5">
        <f>REIC136!H15+REIC165!H15+REIC201!H15+REIC202!H15+REIC203!H15+REIC204!H15+REIC207!H15</f>
        <v>4</v>
      </c>
      <c r="I15" s="5">
        <f>REIC136!I15+REIC165!I15+REIC201!I15+REIC202!I15+REIC203!I15+REIC204!I15+REIC207!I15</f>
        <v>6</v>
      </c>
      <c r="J15" s="5">
        <f>REIC136!J15+REIC165!J15+REIC201!J15+REIC202!J15+REIC203!J15+REIC204!J15+REIC207!J15</f>
        <v>4</v>
      </c>
      <c r="K15" s="5">
        <f>REIC136!K15+REIC165!K15+REIC201!K15+REIC202!K15+REIC203!K15+REIC204!K15+REIC207!K15</f>
        <v>5</v>
      </c>
      <c r="L15" s="5">
        <f>REIC136!L15+REIC165!L15+REIC201!L15+REIC202!L15+REIC203!L15+REIC204!L15+REIC207!L15</f>
        <v>5</v>
      </c>
      <c r="M15" s="5">
        <f>SUM(H15:L15)</f>
        <v>24</v>
      </c>
    </row>
    <row r="16" spans="1:13" ht="17" customHeight="1">
      <c r="A16" s="4">
        <v>1300</v>
      </c>
      <c r="B16" s="5">
        <f>REIC136!B16+REIC165!B16+REIC201!B16+REIC202!B16+REIC203!B16+REIC204!B16+REIC207!B16</f>
        <v>323</v>
      </c>
      <c r="C16" s="5">
        <f>REIC136!C16+REIC165!C16+REIC201!C16+REIC202!C16+REIC203!C16+REIC204!C16+REIC207!C16</f>
        <v>0</v>
      </c>
      <c r="D16" s="5">
        <f>REIC136!D16+REIC165!D16+REIC201!D16+REIC202!D16+REIC203!D16+REIC204!D16+REIC207!D16</f>
        <v>323</v>
      </c>
      <c r="E16" s="5">
        <f>REIC136!E16+REIC165!E16+REIC201!E16+REIC202!E16+REIC203!E16+REIC204!E16+REIC207!E16</f>
        <v>0</v>
      </c>
      <c r="F16" s="5">
        <f>REIC136!F16+REIC165!F16+REIC201!F16+REIC202!F16+REIC203!F16+REIC204!F16+REIC207!F16</f>
        <v>329</v>
      </c>
      <c r="G16" s="5">
        <f>SUM(B16:F16)</f>
        <v>975</v>
      </c>
      <c r="H16" s="5">
        <f>REIC136!H16+REIC165!H16+REIC201!H16+REIC202!H16+REIC203!H16+REIC204!H16+REIC207!H16</f>
        <v>5</v>
      </c>
      <c r="I16" s="5">
        <f>REIC136!I16+REIC165!I16+REIC201!I16+REIC202!I16+REIC203!I16+REIC204!I16+REIC207!I16</f>
        <v>0</v>
      </c>
      <c r="J16" s="5">
        <f>REIC136!J16+REIC165!J16+REIC201!J16+REIC202!J16+REIC203!J16+REIC204!J16+REIC207!J16</f>
        <v>5</v>
      </c>
      <c r="K16" s="5">
        <f>REIC136!K16+REIC165!K16+REIC201!K16+REIC202!K16+REIC203!K16+REIC204!K16+REIC207!K16</f>
        <v>0</v>
      </c>
      <c r="L16" s="5">
        <f>REIC136!L16+REIC165!L16+REIC201!L16+REIC202!L16+REIC203!L16+REIC204!L16+REIC207!L16</f>
        <v>6</v>
      </c>
      <c r="M16" s="5">
        <f>SUM(H16:L16)</f>
        <v>16</v>
      </c>
    </row>
    <row r="17" spans="1:15" ht="17" customHeight="1">
      <c r="A17" s="4">
        <v>1400</v>
      </c>
      <c r="B17" s="5">
        <f>REIC136!B17+REIC165!B17+REIC201!B17+REIC202!B17+REIC203!B17+REIC204!B17+REIC207!B17</f>
        <v>8</v>
      </c>
      <c r="C17" s="5">
        <f>REIC136!C17+REIC165!C17+REIC201!C17+REIC202!C17+REIC203!C17+REIC204!C17+REIC207!C17</f>
        <v>80</v>
      </c>
      <c r="D17" s="5">
        <f>REIC136!D17+REIC165!D17+REIC201!D17+REIC202!D17+REIC203!D17+REIC204!D17+REIC207!D17</f>
        <v>8</v>
      </c>
      <c r="E17" s="5">
        <f>REIC136!E17+REIC165!E17+REIC201!E17+REIC202!E17+REIC203!E17+REIC204!E17+REIC207!E17</f>
        <v>80</v>
      </c>
      <c r="F17" s="5">
        <f>REIC136!F17+REIC165!F17+REIC201!F17+REIC202!F17+REIC203!F17+REIC204!F17+REIC207!F17</f>
        <v>16</v>
      </c>
      <c r="G17" s="5">
        <f>SUM(B17:F17)</f>
        <v>192</v>
      </c>
      <c r="H17" s="5">
        <f>REIC136!H17+REIC165!H17+REIC201!H17+REIC202!H17+REIC203!H17+REIC204!H17+REIC207!H17</f>
        <v>1</v>
      </c>
      <c r="I17" s="5">
        <f>REIC136!I17+REIC165!I17+REIC201!I17+REIC202!I17+REIC203!I17+REIC204!I17+REIC207!I17</f>
        <v>3</v>
      </c>
      <c r="J17" s="5">
        <f>REIC136!J17+REIC165!J17+REIC201!J17+REIC202!J17+REIC203!J17+REIC204!J17+REIC207!J17</f>
        <v>1</v>
      </c>
      <c r="K17" s="5">
        <f>REIC136!K17+REIC165!K17+REIC201!K17+REIC202!K17+REIC203!K17+REIC204!K17+REIC207!K17</f>
        <v>3</v>
      </c>
      <c r="L17" s="5">
        <f>REIC136!L17+REIC165!L17+REIC201!L17+REIC202!L17+REIC203!L17+REIC204!L17+REIC207!L17</f>
        <v>2</v>
      </c>
      <c r="M17" s="5">
        <f>SUM(H17:L17)</f>
        <v>10</v>
      </c>
    </row>
    <row r="18" spans="1:15" ht="17" customHeight="1">
      <c r="A18" s="4">
        <v>1500</v>
      </c>
      <c r="B18" s="5">
        <f>REIC136!B18+REIC165!B18+REIC201!B18+REIC202!B18+REIC203!B18+REIC204!B18+REIC207!B18</f>
        <v>7</v>
      </c>
      <c r="C18" s="5">
        <f>REIC136!C18+REIC165!C18+REIC201!C18+REIC202!C18+REIC203!C18+REIC204!C18+REIC207!C18</f>
        <v>129</v>
      </c>
      <c r="D18" s="5">
        <f>REIC136!D18+REIC165!D18+REIC201!D18+REIC202!D18+REIC203!D18+REIC204!D18+REIC207!D18</f>
        <v>14</v>
      </c>
      <c r="E18" s="5">
        <f>REIC136!E18+REIC165!E18+REIC201!E18+REIC202!E18+REIC203!E18+REIC204!E18+REIC207!E18</f>
        <v>129</v>
      </c>
      <c r="F18" s="5">
        <f>REIC136!F18+REIC165!F18+REIC201!F18+REIC202!F18+REIC203!F18+REIC204!F18+REIC207!F18</f>
        <v>8</v>
      </c>
      <c r="G18" s="5">
        <f>SUM(B18:F18)</f>
        <v>287</v>
      </c>
      <c r="H18" s="5">
        <f>REIC136!H18+REIC165!H18+REIC201!H18+REIC202!H18+REIC203!H18+REIC204!H18+REIC207!H18</f>
        <v>1</v>
      </c>
      <c r="I18" s="5">
        <f>REIC136!I18+REIC165!I18+REIC201!I18+REIC202!I18+REIC203!I18+REIC204!I18+REIC207!I18</f>
        <v>6</v>
      </c>
      <c r="J18" s="5">
        <f>REIC136!J18+REIC165!J18+REIC201!J18+REIC202!J18+REIC203!J18+REIC204!J18+REIC207!J18</f>
        <v>3</v>
      </c>
      <c r="K18" s="5">
        <f>REIC136!K18+REIC165!K18+REIC201!K18+REIC202!K18+REIC203!K18+REIC204!K18+REIC207!K18</f>
        <v>6</v>
      </c>
      <c r="L18" s="5">
        <f>REIC136!L18+REIC165!L18+REIC201!L18+REIC202!L18+REIC203!L18+REIC204!L18+REIC207!L18</f>
        <v>1</v>
      </c>
      <c r="M18" s="5">
        <f>SUM(H18:L18)</f>
        <v>17</v>
      </c>
    </row>
    <row r="19" spans="1:15" ht="17" customHeight="1">
      <c r="A19" s="4">
        <v>1600</v>
      </c>
      <c r="B19" s="5">
        <f>REIC136!B19+REIC165!B19+REIC201!B19+REIC202!B19+REIC203!B19+REIC204!B19+REIC207!B19</f>
        <v>7</v>
      </c>
      <c r="C19" s="5">
        <f>REIC136!C19+REIC165!C19+REIC201!C19+REIC202!C19+REIC203!C19+REIC204!C19+REIC207!C19</f>
        <v>78</v>
      </c>
      <c r="D19" s="5">
        <f>REIC136!D19+REIC165!D19+REIC201!D19+REIC202!D19+REIC203!D19+REIC204!D19+REIC207!D19</f>
        <v>14</v>
      </c>
      <c r="E19" s="5">
        <f>REIC136!E19+REIC165!E19+REIC201!E19+REIC202!E19+REIC203!E19+REIC204!E19+REIC207!E19</f>
        <v>66</v>
      </c>
      <c r="F19" s="5">
        <f>REIC136!F19+REIC165!F19+REIC201!F19+REIC202!F19+REIC203!F19+REIC204!F19+REIC207!F19</f>
        <v>8</v>
      </c>
      <c r="G19" s="5">
        <f>SUM(B19:F19)</f>
        <v>173</v>
      </c>
      <c r="H19" s="5">
        <f>REIC136!H19+REIC165!H19+REIC201!H19+REIC202!H19+REIC203!H19+REIC204!H19+REIC207!H19</f>
        <v>1</v>
      </c>
      <c r="I19" s="5">
        <f>REIC136!I19+REIC165!I19+REIC201!I19+REIC202!I19+REIC203!I19+REIC204!I19+REIC207!I19</f>
        <v>5</v>
      </c>
      <c r="J19" s="5">
        <f>REIC136!J19+REIC165!J19+REIC201!J19+REIC202!J19+REIC203!J19+REIC204!J19+REIC207!J19</f>
        <v>3</v>
      </c>
      <c r="K19" s="5">
        <f>REIC136!K19+REIC165!K19+REIC201!K19+REIC202!K19+REIC203!K19+REIC204!K19+REIC207!K19</f>
        <v>4</v>
      </c>
      <c r="L19" s="5">
        <f>REIC136!L19+REIC165!L19+REIC201!L19+REIC202!L19+REIC203!L19+REIC204!L19+REIC207!L19</f>
        <v>1</v>
      </c>
      <c r="M19" s="5">
        <f>SUM(H19:L19)</f>
        <v>14</v>
      </c>
    </row>
    <row r="20" spans="1:15" ht="17" customHeight="1">
      <c r="A20" s="6" t="s">
        <v>8</v>
      </c>
      <c r="B20" s="7">
        <f t="shared" ref="B20:M20" si="1">SUM(B15:B19)</f>
        <v>509</v>
      </c>
      <c r="C20" s="7">
        <f t="shared" si="1"/>
        <v>386</v>
      </c>
      <c r="D20" s="7">
        <f t="shared" si="1"/>
        <v>523</v>
      </c>
      <c r="E20" s="7">
        <f t="shared" si="1"/>
        <v>366</v>
      </c>
      <c r="F20" s="7">
        <f t="shared" si="1"/>
        <v>531</v>
      </c>
      <c r="G20" s="7">
        <f t="shared" si="1"/>
        <v>2315</v>
      </c>
      <c r="H20" s="7">
        <f t="shared" si="1"/>
        <v>12</v>
      </c>
      <c r="I20" s="7">
        <f t="shared" si="1"/>
        <v>20</v>
      </c>
      <c r="J20" s="7">
        <f t="shared" si="1"/>
        <v>16</v>
      </c>
      <c r="K20" s="7">
        <f t="shared" si="1"/>
        <v>18</v>
      </c>
      <c r="L20" s="7">
        <f t="shared" si="1"/>
        <v>15</v>
      </c>
      <c r="M20" s="7">
        <f t="shared" si="1"/>
        <v>81</v>
      </c>
    </row>
    <row r="21" spans="1:15" ht="17" customHeight="1">
      <c r="A21" s="4">
        <v>1700</v>
      </c>
      <c r="B21" s="5">
        <f>REIC136!B21+REIC165!B21+REIC201!B21+REIC202!B21+REIC203!B21+REIC204!B21+REIC207!B21</f>
        <v>3</v>
      </c>
      <c r="C21" s="5">
        <f>REIC136!C21+REIC165!C21+REIC201!C21+REIC202!C21+REIC203!C21+REIC204!C21+REIC207!C21</f>
        <v>49</v>
      </c>
      <c r="D21" s="5">
        <f>REIC136!D21+REIC165!D21+REIC201!D21+REIC202!D21+REIC203!D21+REIC204!D21+REIC207!D21</f>
        <v>0</v>
      </c>
      <c r="E21" s="5">
        <f>REIC136!E21+REIC165!E21+REIC201!E21+REIC202!E21+REIC203!E21+REIC204!E21+REIC207!E21</f>
        <v>37</v>
      </c>
      <c r="F21" s="5">
        <f>REIC136!F21+REIC165!F21+REIC201!F21+REIC202!F21+REIC203!F21+REIC204!F21+REIC207!F21</f>
        <v>0</v>
      </c>
      <c r="G21" s="5">
        <f>SUM(B21:F21)</f>
        <v>89</v>
      </c>
      <c r="H21" s="5">
        <f>REIC136!H21+REIC165!H21+REIC201!H21+REIC202!H21+REIC203!H21+REIC204!H21+REIC207!H21</f>
        <v>1</v>
      </c>
      <c r="I21" s="5">
        <f>REIC136!I21+REIC165!I21+REIC201!I21+REIC202!I21+REIC203!I21+REIC204!I21+REIC207!I21</f>
        <v>3</v>
      </c>
      <c r="J21" s="5">
        <f>REIC136!J21+REIC165!J21+REIC201!J21+REIC202!J21+REIC203!J21+REIC204!J21+REIC207!J21</f>
        <v>0</v>
      </c>
      <c r="K21" s="5">
        <f>REIC136!K21+REIC165!K21+REIC201!K21+REIC202!K21+REIC203!K21+REIC204!K21+REIC207!K21</f>
        <v>2</v>
      </c>
      <c r="L21" s="5">
        <f>REIC136!L21+REIC165!L21+REIC201!L21+REIC202!L21+REIC203!L21+REIC204!L21+REIC207!L21</f>
        <v>0</v>
      </c>
      <c r="M21" s="5">
        <f>SUM(H21:L21)</f>
        <v>6</v>
      </c>
    </row>
    <row r="22" spans="1:15" ht="17" customHeight="1">
      <c r="A22" s="4">
        <v>1800</v>
      </c>
      <c r="B22" s="5">
        <f>REIC136!B22+REIC165!B22+REIC201!B22+REIC202!B22+REIC203!B22+REIC204!B22+REIC207!B22</f>
        <v>77</v>
      </c>
      <c r="C22" s="5">
        <f>REIC136!C22+REIC165!C22+REIC201!C22+REIC202!C22+REIC203!C22+REIC204!C22+REIC207!C22</f>
        <v>49</v>
      </c>
      <c r="D22" s="5">
        <f>REIC136!D22+REIC165!D22+REIC201!D22+REIC202!D22+REIC203!D22+REIC204!D22+REIC207!D22</f>
        <v>65</v>
      </c>
      <c r="E22" s="5">
        <f>REIC136!E22+REIC165!E22+REIC201!E22+REIC202!E22+REIC203!E22+REIC204!E22+REIC207!E22</f>
        <v>37</v>
      </c>
      <c r="F22" s="5">
        <f>REIC136!F22+REIC165!F22+REIC201!F22+REIC202!F22+REIC203!F22+REIC204!F22+REIC207!F22</f>
        <v>52</v>
      </c>
      <c r="G22" s="5">
        <f>SUM(B22:F22)</f>
        <v>280</v>
      </c>
      <c r="H22" s="5">
        <f>REIC136!H22+REIC165!H22+REIC201!H22+REIC202!H22+REIC203!H22+REIC204!H22+REIC207!H22</f>
        <v>5</v>
      </c>
      <c r="I22" s="5">
        <f>REIC136!I22+REIC165!I22+REIC201!I22+REIC202!I22+REIC203!I22+REIC204!I22+REIC207!I22</f>
        <v>3</v>
      </c>
      <c r="J22" s="5">
        <f>REIC136!J22+REIC165!J22+REIC201!J22+REIC202!J22+REIC203!J22+REIC204!J22+REIC207!J22</f>
        <v>3</v>
      </c>
      <c r="K22" s="5">
        <f>REIC136!K22+REIC165!K22+REIC201!K22+REIC202!K22+REIC203!K22+REIC204!K22+REIC207!K22</f>
        <v>2</v>
      </c>
      <c r="L22" s="5">
        <f>REIC136!L22+REIC165!L22+REIC201!L22+REIC202!L22+REIC203!L22+REIC204!L22+REIC207!L22</f>
        <v>1</v>
      </c>
      <c r="M22" s="5">
        <f>SUM(H22:L22)</f>
        <v>14</v>
      </c>
    </row>
    <row r="23" spans="1:15" ht="17" customHeight="1">
      <c r="A23" s="4">
        <v>1900</v>
      </c>
      <c r="B23" s="5">
        <f>REIC136!B23+REIC165!B23+REIC201!B23+REIC202!B23+REIC203!B23+REIC204!B23+REIC207!B23</f>
        <v>25</v>
      </c>
      <c r="C23" s="5">
        <f>REIC136!C23+REIC165!C23+REIC201!C23+REIC202!C23+REIC203!C23+REIC204!C23+REIC207!C23</f>
        <v>0</v>
      </c>
      <c r="D23" s="5">
        <f>REIC136!D23+REIC165!D23+REIC201!D23+REIC202!D23+REIC203!D23+REIC204!D23+REIC207!D23</f>
        <v>13</v>
      </c>
      <c r="E23" s="5">
        <f>REIC136!E23+REIC165!E23+REIC201!E23+REIC202!E23+REIC203!E23+REIC204!E23+REIC207!E23</f>
        <v>0</v>
      </c>
      <c r="F23" s="5">
        <f>REIC136!F23+REIC165!F23+REIC201!F23+REIC202!F23+REIC203!F23+REIC204!F23+REIC207!F23</f>
        <v>0</v>
      </c>
      <c r="G23" s="5">
        <f>SUM(B23:F23)</f>
        <v>38</v>
      </c>
      <c r="H23" s="5">
        <f>REIC136!H23+REIC165!H23+REIC201!H23+REIC202!H23+REIC203!H23+REIC204!H23+REIC207!H23</f>
        <v>4</v>
      </c>
      <c r="I23" s="5">
        <f>REIC136!I23+REIC165!I23+REIC201!I23+REIC202!I23+REIC203!I23+REIC204!I23+REIC207!I23</f>
        <v>0</v>
      </c>
      <c r="J23" s="5">
        <f>REIC136!J23+REIC165!J23+REIC201!J23+REIC202!J23+REIC203!J23+REIC204!J23+REIC207!J23</f>
        <v>2</v>
      </c>
      <c r="K23" s="5">
        <f>REIC136!K23+REIC165!K23+REIC201!K23+REIC202!K23+REIC203!K23+REIC204!K23+REIC207!K23</f>
        <v>0</v>
      </c>
      <c r="L23" s="5">
        <f>REIC136!L23+REIC165!L23+REIC201!L23+REIC202!L23+REIC203!L23+REIC204!L23+REIC207!L23</f>
        <v>0</v>
      </c>
      <c r="M23" s="5">
        <f>SUM(H23:L23)</f>
        <v>6</v>
      </c>
    </row>
    <row r="24" spans="1:15" ht="17" customHeight="1">
      <c r="A24" s="4">
        <v>2000</v>
      </c>
      <c r="B24" s="5">
        <f>REIC136!B24+REIC165!B24+REIC201!B24+REIC202!B24+REIC203!B24+REIC204!B24+REIC207!B24</f>
        <v>0</v>
      </c>
      <c r="C24" s="5">
        <f>REIC136!C24+REIC165!C24+REIC201!C24+REIC202!C24+REIC203!C24+REIC204!C24+REIC207!C24</f>
        <v>0</v>
      </c>
      <c r="D24" s="5">
        <f>REIC136!D24+REIC165!D24+REIC201!D24+REIC202!D24+REIC203!D24+REIC204!D24+REIC207!D24</f>
        <v>0</v>
      </c>
      <c r="E24" s="5">
        <f>REIC136!E24+REIC165!E24+REIC201!E24+REIC202!E24+REIC203!E24+REIC204!E24+REIC207!E24</f>
        <v>0</v>
      </c>
      <c r="F24" s="5">
        <f>REIC136!F24+REIC165!F24+REIC201!F24+REIC202!F24+REIC203!F24+REIC204!F24+REIC207!F24</f>
        <v>0</v>
      </c>
      <c r="G24" s="5">
        <f>SUM(B24:F24)</f>
        <v>0</v>
      </c>
      <c r="H24" s="5">
        <f>REIC136!H24+REIC165!H24+REIC201!H24+REIC202!H24+REIC203!H24+REIC204!H24+REIC207!H24</f>
        <v>0</v>
      </c>
      <c r="I24" s="5">
        <f>REIC136!I24+REIC165!I24+REIC201!I24+REIC202!I24+REIC203!I24+REIC204!I24+REIC207!I24</f>
        <v>0</v>
      </c>
      <c r="J24" s="5">
        <f>REIC136!J24+REIC165!J24+REIC201!J24+REIC202!J24+REIC203!J24+REIC204!J24+REIC207!J24</f>
        <v>0</v>
      </c>
      <c r="K24" s="5">
        <f>REIC136!K24+REIC165!K24+REIC201!K24+REIC202!K24+REIC203!K24+REIC204!K24+REIC207!K24</f>
        <v>0</v>
      </c>
      <c r="L24" s="5">
        <f>REIC136!L24+REIC165!L24+REIC201!L24+REIC202!L24+REIC203!L24+REIC204!L24+REIC207!L24</f>
        <v>0</v>
      </c>
      <c r="M24" s="5">
        <f>SUM(H24:L24)</f>
        <v>0</v>
      </c>
      <c r="N24" s="4" t="s">
        <v>25</v>
      </c>
      <c r="O24" s="14">
        <f>M14/140</f>
        <v>0.49285714285714288</v>
      </c>
    </row>
    <row r="25" spans="1:15" ht="17" customHeight="1">
      <c r="A25" s="4">
        <v>2100</v>
      </c>
      <c r="B25" s="5">
        <f>REIC136!B25+REIC165!B25+REIC201!B25+REIC202!B25+REIC203!B25+REIC204!B25+REIC207!B25</f>
        <v>0</v>
      </c>
      <c r="C25" s="5">
        <f>REIC136!C25+REIC165!C25+REIC201!C25+REIC202!C25+REIC203!C25+REIC204!C25+REIC207!C25</f>
        <v>0</v>
      </c>
      <c r="D25" s="5">
        <f>REIC136!D25+REIC165!D25+REIC201!D25+REIC202!D25+REIC203!D25+REIC204!D25+REIC207!D25</f>
        <v>0</v>
      </c>
      <c r="E25" s="5">
        <f>REIC136!E25+REIC165!E25+REIC201!E25+REIC202!E25+REIC203!E25+REIC204!E25+REIC207!E25</f>
        <v>0</v>
      </c>
      <c r="F25" s="5">
        <f>REIC136!F25+REIC165!F25+REIC201!F25+REIC202!F25+REIC203!F25+REIC204!F25+REIC207!F25</f>
        <v>0</v>
      </c>
      <c r="G25" s="5">
        <f>SUM(B25:F25)</f>
        <v>0</v>
      </c>
      <c r="H25" s="5">
        <f>REIC136!H25+REIC165!H25+REIC201!H25+REIC202!H25+REIC203!H25+REIC204!H25+REIC207!H25</f>
        <v>0</v>
      </c>
      <c r="I25" s="5">
        <f>REIC136!I25+REIC165!I25+REIC201!I25+REIC202!I25+REIC203!I25+REIC204!I25+REIC207!I25</f>
        <v>0</v>
      </c>
      <c r="J25" s="5">
        <f>REIC136!J25+REIC165!J25+REIC201!J25+REIC202!J25+REIC203!J25+REIC204!J25+REIC207!J25</f>
        <v>0</v>
      </c>
      <c r="K25" s="5">
        <f>REIC136!K25+REIC165!K25+REIC201!K25+REIC202!K25+REIC203!K25+REIC204!K25+REIC207!K25</f>
        <v>0</v>
      </c>
      <c r="L25" s="5">
        <f>REIC136!L25+REIC165!L25+REIC201!L25+REIC202!L25+REIC203!L25+REIC204!L25+REIC207!L25</f>
        <v>0</v>
      </c>
      <c r="M25" s="5">
        <f>SUM(H25:L25)</f>
        <v>0</v>
      </c>
      <c r="N25" s="4" t="s">
        <v>26</v>
      </c>
      <c r="O25" s="14">
        <f>M20/175</f>
        <v>0.46285714285714286</v>
      </c>
    </row>
    <row r="26" spans="1:15" ht="17" customHeight="1">
      <c r="A26" s="6" t="s">
        <v>9</v>
      </c>
      <c r="B26" s="7">
        <f t="shared" ref="B26:M26" si="2">SUM(B21:B25)</f>
        <v>105</v>
      </c>
      <c r="C26" s="7">
        <f t="shared" si="2"/>
        <v>98</v>
      </c>
      <c r="D26" s="7">
        <f t="shared" si="2"/>
        <v>78</v>
      </c>
      <c r="E26" s="7">
        <f t="shared" si="2"/>
        <v>74</v>
      </c>
      <c r="F26" s="7">
        <f t="shared" si="2"/>
        <v>52</v>
      </c>
      <c r="G26" s="7">
        <f t="shared" si="2"/>
        <v>407</v>
      </c>
      <c r="H26" s="7">
        <f t="shared" si="2"/>
        <v>10</v>
      </c>
      <c r="I26" s="7">
        <f t="shared" si="2"/>
        <v>6</v>
      </c>
      <c r="J26" s="7">
        <f t="shared" si="2"/>
        <v>5</v>
      </c>
      <c r="K26" s="7">
        <f t="shared" si="2"/>
        <v>4</v>
      </c>
      <c r="L26" s="7">
        <f t="shared" si="2"/>
        <v>1</v>
      </c>
      <c r="M26" s="7">
        <f t="shared" si="2"/>
        <v>26</v>
      </c>
      <c r="N26" s="4" t="s">
        <v>16</v>
      </c>
      <c r="O26" s="14">
        <f>(M14+M20)/315</f>
        <v>0.47619047619047616</v>
      </c>
    </row>
    <row r="27" spans="1:15" ht="17" customHeight="1" thickBot="1">
      <c r="A27" s="8" t="s">
        <v>10</v>
      </c>
      <c r="B27" s="9">
        <f t="shared" ref="B27:M27" si="3">B14+B20+B26</f>
        <v>912</v>
      </c>
      <c r="C27" s="9">
        <f t="shared" si="3"/>
        <v>791</v>
      </c>
      <c r="D27" s="9">
        <f t="shared" si="3"/>
        <v>889</v>
      </c>
      <c r="E27" s="9">
        <f t="shared" si="3"/>
        <v>733</v>
      </c>
      <c r="F27" s="9">
        <f t="shared" si="3"/>
        <v>853</v>
      </c>
      <c r="G27" s="9">
        <f t="shared" si="3"/>
        <v>4178</v>
      </c>
      <c r="H27" s="9">
        <f t="shared" si="3"/>
        <v>37</v>
      </c>
      <c r="I27" s="9">
        <f t="shared" si="3"/>
        <v>42</v>
      </c>
      <c r="J27" s="9">
        <f t="shared" si="3"/>
        <v>34</v>
      </c>
      <c r="K27" s="9">
        <f t="shared" si="3"/>
        <v>36</v>
      </c>
      <c r="L27" s="9">
        <f t="shared" si="3"/>
        <v>27</v>
      </c>
      <c r="M27" s="9">
        <f t="shared" si="3"/>
        <v>176</v>
      </c>
      <c r="N27" s="4" t="s">
        <v>15</v>
      </c>
      <c r="O27" s="14">
        <f>M27/490</f>
        <v>0.35918367346938773</v>
      </c>
    </row>
    <row r="28" spans="1:15" ht="17" customHeight="1" thickTop="1"/>
    <row r="29" spans="1:15" ht="24">
      <c r="B29" s="10" t="s">
        <v>13</v>
      </c>
      <c r="C29" s="15" t="s">
        <v>23</v>
      </c>
      <c r="D29" s="15" t="s">
        <v>24</v>
      </c>
      <c r="E29" s="11" t="s">
        <v>22</v>
      </c>
      <c r="F29" s="11" t="s">
        <v>21</v>
      </c>
    </row>
    <row r="30" spans="1:15" ht="17" customHeight="1">
      <c r="B30" s="12" t="s">
        <v>11</v>
      </c>
      <c r="C30" s="13">
        <f>G14/C7</f>
        <v>3.7048346055979642</v>
      </c>
      <c r="D30" s="13">
        <f>G20/C7</f>
        <v>5.89058524173028</v>
      </c>
      <c r="E30" s="13">
        <f>(G20+G14)/C7</f>
        <v>9.5954198473282446</v>
      </c>
      <c r="F30" s="13">
        <f>G27/C7</f>
        <v>10.631043256997456</v>
      </c>
    </row>
    <row r="31" spans="1:15" ht="17" customHeight="1">
      <c r="B31" s="12" t="s">
        <v>12</v>
      </c>
      <c r="C31" s="16">
        <f>C30/20</f>
        <v>0.18524173027989821</v>
      </c>
      <c r="D31" s="16">
        <f>D30/25</f>
        <v>0.23562340966921119</v>
      </c>
      <c r="E31" s="16">
        <f>E30/45</f>
        <v>0.21323155216284989</v>
      </c>
      <c r="F31" s="16">
        <f>F30/70</f>
        <v>0.15187204652853509</v>
      </c>
    </row>
    <row r="32" spans="1:15" ht="17" customHeight="1">
      <c r="B32" s="12" t="s">
        <v>33</v>
      </c>
      <c r="C32" s="16">
        <f>C30/13</f>
        <v>0.28498727735368956</v>
      </c>
      <c r="D32" s="16">
        <f>D30/21</f>
        <v>0.28050405913001331</v>
      </c>
      <c r="E32" s="16">
        <f>E30/34</f>
        <v>0.2822182308037719</v>
      </c>
      <c r="F32" s="16">
        <f>F30/47</f>
        <v>0.22619240972335014</v>
      </c>
    </row>
    <row r="33" spans="1:7" ht="17" customHeight="1">
      <c r="B33" s="12" t="s">
        <v>14</v>
      </c>
      <c r="C33" s="16">
        <f>O24</f>
        <v>0.49285714285714288</v>
      </c>
      <c r="D33" s="16">
        <f>O25</f>
        <v>0.46285714285714286</v>
      </c>
      <c r="E33" s="16">
        <f>O26</f>
        <v>0.47619047619047616</v>
      </c>
      <c r="F33" s="16">
        <f>O27</f>
        <v>0.35918367346938773</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sheetData>
  <mergeCells count="4">
    <mergeCell ref="B35:G35"/>
    <mergeCell ref="B36:G36"/>
    <mergeCell ref="B37:G37"/>
    <mergeCell ref="B38:G38"/>
  </mergeCells>
  <phoneticPr fontId="2"/>
  <pageMargins left="0.75" right="0.75" top="1" bottom="1" header="0.5" footer="0.5"/>
  <pageSetup paperSize="0"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38"/>
  <sheetViews>
    <sheetView workbookViewId="0">
      <selection activeCell="A4" sqref="A4"/>
    </sheetView>
  </sheetViews>
  <sheetFormatPr baseColWidth="10" defaultColWidth="10.7109375" defaultRowHeight="12" x14ac:dyDescent="0"/>
  <cols>
    <col min="1" max="1" width="11.140625" style="1" customWidth="1"/>
    <col min="2" max="7" width="8.28515625" style="1" customWidth="1"/>
    <col min="8" max="8" width="0" style="1" hidden="1" customWidth="1"/>
    <col min="9" max="9" width="10.7109375" style="1" hidden="1" customWidth="1"/>
    <col min="10" max="15" width="0" style="1" hidden="1" customWidth="1"/>
    <col min="16" max="16384" width="10.7109375" style="1"/>
  </cols>
  <sheetData>
    <row r="1" spans="1:16">
      <c r="A1" s="1" t="s">
        <v>17</v>
      </c>
    </row>
    <row r="2" spans="1:16">
      <c r="A2" s="1" t="s">
        <v>18</v>
      </c>
    </row>
    <row r="3" spans="1:16">
      <c r="A3" s="1" t="s">
        <v>20</v>
      </c>
    </row>
    <row r="4" spans="1:16">
      <c r="A4" s="20" t="str">
        <f>REIC!A4</f>
        <v>Fall Term 2011</v>
      </c>
      <c r="D4" s="17"/>
      <c r="E4" s="17"/>
      <c r="F4" s="17"/>
      <c r="G4" s="17"/>
      <c r="H4" s="17"/>
      <c r="I4" s="17"/>
      <c r="J4" s="17"/>
      <c r="K4" s="17"/>
      <c r="L4" s="17"/>
      <c r="M4" s="17"/>
      <c r="N4" s="17"/>
      <c r="O4" s="17"/>
      <c r="P4" s="17"/>
    </row>
    <row r="5" spans="1:16" ht="15" customHeight="1">
      <c r="D5" s="17"/>
      <c r="E5" s="26"/>
      <c r="F5" s="27"/>
      <c r="G5" s="27"/>
      <c r="H5" s="27"/>
      <c r="I5" s="27"/>
      <c r="J5" s="27"/>
      <c r="K5" s="27"/>
      <c r="L5" s="27"/>
      <c r="M5" s="27"/>
      <c r="N5" s="27"/>
      <c r="O5" s="27"/>
      <c r="P5" s="27"/>
    </row>
    <row r="6" spans="1:16">
      <c r="A6" s="17" t="s">
        <v>27</v>
      </c>
      <c r="B6" s="19" t="s">
        <v>29</v>
      </c>
      <c r="C6" s="18">
        <v>136</v>
      </c>
      <c r="D6" s="17"/>
      <c r="E6" s="17"/>
      <c r="F6" s="17"/>
      <c r="G6" s="17"/>
      <c r="H6" s="17"/>
      <c r="I6" s="17"/>
      <c r="J6" s="17"/>
      <c r="K6" s="17"/>
      <c r="L6" s="17"/>
      <c r="M6" s="17"/>
      <c r="N6" s="17"/>
      <c r="O6" s="17"/>
      <c r="P6" s="17"/>
    </row>
    <row r="7" spans="1:16">
      <c r="A7" s="17" t="s">
        <v>19</v>
      </c>
      <c r="B7" s="17"/>
      <c r="C7" s="18">
        <v>36</v>
      </c>
    </row>
    <row r="9" spans="1:16" ht="17" customHeight="1">
      <c r="A9" s="2" t="s">
        <v>0</v>
      </c>
      <c r="B9" s="3" t="s">
        <v>1</v>
      </c>
      <c r="C9" s="3" t="s">
        <v>2</v>
      </c>
      <c r="D9" s="3" t="s">
        <v>3</v>
      </c>
      <c r="E9" s="3" t="s">
        <v>4</v>
      </c>
      <c r="F9" s="3" t="s">
        <v>5</v>
      </c>
      <c r="G9" s="3" t="s">
        <v>6</v>
      </c>
      <c r="H9" s="3" t="s">
        <v>1</v>
      </c>
      <c r="I9" s="3" t="s">
        <v>2</v>
      </c>
      <c r="J9" s="3" t="s">
        <v>3</v>
      </c>
      <c r="K9" s="3" t="s">
        <v>4</v>
      </c>
      <c r="L9" s="3" t="s">
        <v>5</v>
      </c>
      <c r="M9" s="3" t="s">
        <v>6</v>
      </c>
    </row>
    <row r="10" spans="1:16" ht="17" customHeight="1">
      <c r="A10" s="4">
        <v>800</v>
      </c>
      <c r="B10" s="5">
        <v>0</v>
      </c>
      <c r="C10" s="5">
        <v>0</v>
      </c>
      <c r="D10" s="5">
        <v>0</v>
      </c>
      <c r="E10" s="5">
        <v>0</v>
      </c>
      <c r="F10" s="5">
        <v>0</v>
      </c>
      <c r="G10" s="5">
        <f>SUM(B10:F10)</f>
        <v>0</v>
      </c>
      <c r="H10" s="5">
        <f t="shared" ref="H10:L13" si="0">IF(B10&gt;0, 1, 0)</f>
        <v>0</v>
      </c>
      <c r="I10" s="5">
        <f t="shared" si="0"/>
        <v>0</v>
      </c>
      <c r="J10" s="5">
        <f t="shared" si="0"/>
        <v>0</v>
      </c>
      <c r="K10" s="5">
        <f t="shared" si="0"/>
        <v>0</v>
      </c>
      <c r="L10" s="5">
        <f t="shared" si="0"/>
        <v>0</v>
      </c>
      <c r="M10" s="5">
        <f>SUM(H10:L10)</f>
        <v>0</v>
      </c>
    </row>
    <row r="11" spans="1:16" ht="17" customHeight="1">
      <c r="A11" s="4">
        <v>900</v>
      </c>
      <c r="B11" s="5">
        <v>0</v>
      </c>
      <c r="C11" s="5">
        <v>0</v>
      </c>
      <c r="D11" s="5">
        <v>0</v>
      </c>
      <c r="E11" s="5">
        <v>0</v>
      </c>
      <c r="F11" s="5">
        <v>0</v>
      </c>
      <c r="G11" s="5">
        <f>SUM(B11:F11)</f>
        <v>0</v>
      </c>
      <c r="H11" s="5">
        <f t="shared" si="0"/>
        <v>0</v>
      </c>
      <c r="I11" s="5">
        <f t="shared" si="0"/>
        <v>0</v>
      </c>
      <c r="J11" s="5">
        <f t="shared" si="0"/>
        <v>0</v>
      </c>
      <c r="K11" s="5">
        <f t="shared" si="0"/>
        <v>0</v>
      </c>
      <c r="L11" s="5">
        <f t="shared" si="0"/>
        <v>0</v>
      </c>
      <c r="M11" s="5">
        <f>SUM(H11:L11)</f>
        <v>0</v>
      </c>
    </row>
    <row r="12" spans="1:16" ht="17" customHeight="1">
      <c r="A12" s="4">
        <v>1000</v>
      </c>
      <c r="B12" s="5">
        <v>9</v>
      </c>
      <c r="C12" s="5">
        <v>24</v>
      </c>
      <c r="D12" s="5">
        <v>9</v>
      </c>
      <c r="E12" s="5">
        <v>24</v>
      </c>
      <c r="F12" s="5">
        <v>0</v>
      </c>
      <c r="G12" s="5">
        <f>SUM(B12:F12)</f>
        <v>66</v>
      </c>
      <c r="H12" s="5">
        <f t="shared" si="0"/>
        <v>1</v>
      </c>
      <c r="I12" s="5">
        <f t="shared" si="0"/>
        <v>1</v>
      </c>
      <c r="J12" s="5">
        <f t="shared" si="0"/>
        <v>1</v>
      </c>
      <c r="K12" s="5">
        <f t="shared" si="0"/>
        <v>1</v>
      </c>
      <c r="L12" s="5">
        <f t="shared" si="0"/>
        <v>0</v>
      </c>
      <c r="M12" s="5">
        <f>SUM(H12:L12)</f>
        <v>4</v>
      </c>
    </row>
    <row r="13" spans="1:16" ht="17" customHeight="1">
      <c r="A13" s="4">
        <v>1100</v>
      </c>
      <c r="B13" s="5">
        <v>9</v>
      </c>
      <c r="C13" s="5">
        <v>30</v>
      </c>
      <c r="D13" s="5">
        <v>9</v>
      </c>
      <c r="E13" s="5">
        <v>30</v>
      </c>
      <c r="F13" s="5">
        <v>0</v>
      </c>
      <c r="G13" s="5">
        <f>SUM(B13:F13)</f>
        <v>78</v>
      </c>
      <c r="H13" s="5">
        <f t="shared" si="0"/>
        <v>1</v>
      </c>
      <c r="I13" s="5">
        <f t="shared" si="0"/>
        <v>1</v>
      </c>
      <c r="J13" s="5">
        <f t="shared" si="0"/>
        <v>1</v>
      </c>
      <c r="K13" s="5">
        <f t="shared" si="0"/>
        <v>1</v>
      </c>
      <c r="L13" s="5">
        <f t="shared" si="0"/>
        <v>0</v>
      </c>
      <c r="M13" s="5">
        <f>SUM(H13:L13)</f>
        <v>4</v>
      </c>
    </row>
    <row r="14" spans="1:16" ht="17" customHeight="1">
      <c r="A14" s="6" t="s">
        <v>7</v>
      </c>
      <c r="B14" s="7">
        <f t="shared" ref="B14:M14" si="1">SUM(B10:B13)</f>
        <v>18</v>
      </c>
      <c r="C14" s="7">
        <f t="shared" si="1"/>
        <v>54</v>
      </c>
      <c r="D14" s="7">
        <f t="shared" si="1"/>
        <v>18</v>
      </c>
      <c r="E14" s="7">
        <f t="shared" si="1"/>
        <v>54</v>
      </c>
      <c r="F14" s="7">
        <f t="shared" si="1"/>
        <v>0</v>
      </c>
      <c r="G14" s="7">
        <f t="shared" si="1"/>
        <v>144</v>
      </c>
      <c r="H14" s="7">
        <f t="shared" si="1"/>
        <v>2</v>
      </c>
      <c r="I14" s="7">
        <f t="shared" si="1"/>
        <v>2</v>
      </c>
      <c r="J14" s="7">
        <f t="shared" si="1"/>
        <v>2</v>
      </c>
      <c r="K14" s="7">
        <f t="shared" si="1"/>
        <v>2</v>
      </c>
      <c r="L14" s="7">
        <f t="shared" si="1"/>
        <v>0</v>
      </c>
      <c r="M14" s="7">
        <f t="shared" si="1"/>
        <v>8</v>
      </c>
    </row>
    <row r="15" spans="1:16" ht="17" customHeight="1">
      <c r="A15" s="4">
        <v>1200</v>
      </c>
      <c r="B15" s="5">
        <v>0</v>
      </c>
      <c r="C15" s="5">
        <v>30</v>
      </c>
      <c r="D15" s="5">
        <v>0</v>
      </c>
      <c r="E15" s="5">
        <v>30</v>
      </c>
      <c r="F15" s="5">
        <v>0</v>
      </c>
      <c r="G15" s="5">
        <f>SUM(B15:F15)</f>
        <v>60</v>
      </c>
      <c r="H15" s="5">
        <f t="shared" ref="H15:L19" si="2">IF(B15&gt;0, 1, 0)</f>
        <v>0</v>
      </c>
      <c r="I15" s="5">
        <f t="shared" si="2"/>
        <v>1</v>
      </c>
      <c r="J15" s="5">
        <f t="shared" si="2"/>
        <v>0</v>
      </c>
      <c r="K15" s="5">
        <f t="shared" si="2"/>
        <v>1</v>
      </c>
      <c r="L15" s="5">
        <f t="shared" si="2"/>
        <v>0</v>
      </c>
      <c r="M15" s="5">
        <f>SUM(H15:L15)</f>
        <v>2</v>
      </c>
    </row>
    <row r="16" spans="1:16" ht="17" customHeight="1">
      <c r="A16" s="4">
        <v>1300</v>
      </c>
      <c r="B16" s="5">
        <v>7</v>
      </c>
      <c r="C16" s="5">
        <v>0</v>
      </c>
      <c r="D16" s="5">
        <v>7</v>
      </c>
      <c r="E16" s="5">
        <v>0</v>
      </c>
      <c r="F16" s="5">
        <v>7</v>
      </c>
      <c r="G16" s="5">
        <f>SUM(B16:F16)</f>
        <v>21</v>
      </c>
      <c r="H16" s="5">
        <f t="shared" si="2"/>
        <v>1</v>
      </c>
      <c r="I16" s="5">
        <f t="shared" si="2"/>
        <v>0</v>
      </c>
      <c r="J16" s="5">
        <f t="shared" si="2"/>
        <v>1</v>
      </c>
      <c r="K16" s="5">
        <f t="shared" si="2"/>
        <v>0</v>
      </c>
      <c r="L16" s="5">
        <f t="shared" si="2"/>
        <v>1</v>
      </c>
      <c r="M16" s="5">
        <f>SUM(H16:L16)</f>
        <v>3</v>
      </c>
    </row>
    <row r="17" spans="1:15" ht="17" customHeight="1">
      <c r="A17" s="4">
        <v>1400</v>
      </c>
      <c r="B17" s="5">
        <v>0</v>
      </c>
      <c r="C17" s="5">
        <v>0</v>
      </c>
      <c r="D17" s="5">
        <v>0</v>
      </c>
      <c r="E17" s="5">
        <v>0</v>
      </c>
      <c r="F17" s="5">
        <v>8</v>
      </c>
      <c r="G17" s="5">
        <f>SUM(B17:F17)</f>
        <v>8</v>
      </c>
      <c r="H17" s="5">
        <f t="shared" si="2"/>
        <v>0</v>
      </c>
      <c r="I17" s="5">
        <f t="shared" si="2"/>
        <v>0</v>
      </c>
      <c r="J17" s="5">
        <f t="shared" si="2"/>
        <v>0</v>
      </c>
      <c r="K17" s="5">
        <f t="shared" si="2"/>
        <v>0</v>
      </c>
      <c r="L17" s="5">
        <f t="shared" si="2"/>
        <v>1</v>
      </c>
      <c r="M17" s="5">
        <f>SUM(H17:L17)</f>
        <v>1</v>
      </c>
    </row>
    <row r="18" spans="1:15" ht="17" customHeight="1">
      <c r="A18" s="4">
        <v>1500</v>
      </c>
      <c r="B18" s="5">
        <v>0</v>
      </c>
      <c r="C18" s="5">
        <v>0</v>
      </c>
      <c r="D18" s="5">
        <v>0</v>
      </c>
      <c r="E18" s="5">
        <v>0</v>
      </c>
      <c r="F18" s="5">
        <v>0</v>
      </c>
      <c r="G18" s="5">
        <f>SUM(B18:F18)</f>
        <v>0</v>
      </c>
      <c r="H18" s="5">
        <f t="shared" si="2"/>
        <v>0</v>
      </c>
      <c r="I18" s="5">
        <f t="shared" si="2"/>
        <v>0</v>
      </c>
      <c r="J18" s="5">
        <f t="shared" si="2"/>
        <v>0</v>
      </c>
      <c r="K18" s="5">
        <f t="shared" si="2"/>
        <v>0</v>
      </c>
      <c r="L18" s="5">
        <f t="shared" si="2"/>
        <v>0</v>
      </c>
      <c r="M18" s="5">
        <f>SUM(H18:L18)</f>
        <v>0</v>
      </c>
    </row>
    <row r="19" spans="1:15" ht="17" customHeight="1">
      <c r="A19" s="4">
        <v>1600</v>
      </c>
      <c r="B19" s="5">
        <v>0</v>
      </c>
      <c r="C19" s="5">
        <v>0</v>
      </c>
      <c r="D19" s="5">
        <v>0</v>
      </c>
      <c r="E19" s="5">
        <v>0</v>
      </c>
      <c r="F19" s="5">
        <v>0</v>
      </c>
      <c r="G19" s="5">
        <f>SUM(B19:F19)</f>
        <v>0</v>
      </c>
      <c r="H19" s="5">
        <f t="shared" si="2"/>
        <v>0</v>
      </c>
      <c r="I19" s="5">
        <f t="shared" si="2"/>
        <v>0</v>
      </c>
      <c r="J19" s="5">
        <f t="shared" si="2"/>
        <v>0</v>
      </c>
      <c r="K19" s="5">
        <f t="shared" si="2"/>
        <v>0</v>
      </c>
      <c r="L19" s="5">
        <f t="shared" si="2"/>
        <v>0</v>
      </c>
      <c r="M19" s="5">
        <f>SUM(H19:L19)</f>
        <v>0</v>
      </c>
    </row>
    <row r="20" spans="1:15" ht="17" customHeight="1">
      <c r="A20" s="6" t="s">
        <v>8</v>
      </c>
      <c r="B20" s="7">
        <f t="shared" ref="B20:M20" si="3">SUM(B15:B19)</f>
        <v>7</v>
      </c>
      <c r="C20" s="7">
        <f t="shared" si="3"/>
        <v>30</v>
      </c>
      <c r="D20" s="7">
        <f t="shared" si="3"/>
        <v>7</v>
      </c>
      <c r="E20" s="7">
        <f t="shared" si="3"/>
        <v>30</v>
      </c>
      <c r="F20" s="7">
        <f t="shared" si="3"/>
        <v>15</v>
      </c>
      <c r="G20" s="7">
        <f t="shared" si="3"/>
        <v>89</v>
      </c>
      <c r="H20" s="7">
        <f t="shared" si="3"/>
        <v>1</v>
      </c>
      <c r="I20" s="7">
        <f t="shared" si="3"/>
        <v>1</v>
      </c>
      <c r="J20" s="7">
        <f t="shared" si="3"/>
        <v>1</v>
      </c>
      <c r="K20" s="7">
        <f t="shared" si="3"/>
        <v>1</v>
      </c>
      <c r="L20" s="7">
        <f t="shared" si="3"/>
        <v>2</v>
      </c>
      <c r="M20" s="7">
        <f t="shared" si="3"/>
        <v>6</v>
      </c>
    </row>
    <row r="21" spans="1:15" ht="17" customHeight="1">
      <c r="A21" s="4">
        <v>1700</v>
      </c>
      <c r="B21" s="5">
        <v>0</v>
      </c>
      <c r="C21" s="5">
        <v>18</v>
      </c>
      <c r="D21" s="5">
        <v>0</v>
      </c>
      <c r="E21" s="5">
        <v>18</v>
      </c>
      <c r="F21" s="5">
        <v>0</v>
      </c>
      <c r="G21" s="5">
        <f>SUM(B21:F21)</f>
        <v>36</v>
      </c>
      <c r="H21" s="5">
        <f t="shared" ref="H21:L25" si="4">IF(B21&gt;0, 1, 0)</f>
        <v>0</v>
      </c>
      <c r="I21" s="5">
        <f t="shared" si="4"/>
        <v>1</v>
      </c>
      <c r="J21" s="5">
        <f t="shared" si="4"/>
        <v>0</v>
      </c>
      <c r="K21" s="5">
        <f t="shared" si="4"/>
        <v>1</v>
      </c>
      <c r="L21" s="5">
        <f t="shared" si="4"/>
        <v>0</v>
      </c>
      <c r="M21" s="5">
        <f>SUM(H21:L21)</f>
        <v>2</v>
      </c>
    </row>
    <row r="22" spans="1:15" ht="17" customHeight="1">
      <c r="A22" s="4">
        <v>1800</v>
      </c>
      <c r="B22" s="5">
        <v>5</v>
      </c>
      <c r="C22" s="5">
        <v>18</v>
      </c>
      <c r="D22" s="5">
        <v>5</v>
      </c>
      <c r="E22" s="5">
        <v>18</v>
      </c>
      <c r="F22" s="5">
        <v>0</v>
      </c>
      <c r="G22" s="5">
        <f>SUM(B22:F22)</f>
        <v>46</v>
      </c>
      <c r="H22" s="5">
        <f t="shared" si="4"/>
        <v>1</v>
      </c>
      <c r="I22" s="5">
        <f t="shared" si="4"/>
        <v>1</v>
      </c>
      <c r="J22" s="5">
        <f t="shared" si="4"/>
        <v>1</v>
      </c>
      <c r="K22" s="5">
        <f t="shared" si="4"/>
        <v>1</v>
      </c>
      <c r="L22" s="5">
        <f t="shared" si="4"/>
        <v>0</v>
      </c>
      <c r="M22" s="5">
        <f>SUM(H22:L22)</f>
        <v>4</v>
      </c>
    </row>
    <row r="23" spans="1:15" ht="17" customHeight="1">
      <c r="A23" s="4">
        <v>1900</v>
      </c>
      <c r="B23" s="5">
        <v>5</v>
      </c>
      <c r="C23" s="5">
        <v>0</v>
      </c>
      <c r="D23" s="5">
        <v>5</v>
      </c>
      <c r="E23" s="5">
        <v>0</v>
      </c>
      <c r="F23" s="5">
        <v>0</v>
      </c>
      <c r="G23" s="5">
        <f>SUM(B23:F23)</f>
        <v>10</v>
      </c>
      <c r="H23" s="5">
        <f t="shared" si="4"/>
        <v>1</v>
      </c>
      <c r="I23" s="5">
        <f t="shared" si="4"/>
        <v>0</v>
      </c>
      <c r="J23" s="5">
        <f t="shared" si="4"/>
        <v>1</v>
      </c>
      <c r="K23" s="5">
        <f t="shared" si="4"/>
        <v>0</v>
      </c>
      <c r="L23" s="5">
        <f t="shared" si="4"/>
        <v>0</v>
      </c>
      <c r="M23" s="5">
        <f>SUM(H23:L23)</f>
        <v>2</v>
      </c>
    </row>
    <row r="24" spans="1:15" ht="17" customHeight="1">
      <c r="A24" s="4">
        <v>2000</v>
      </c>
      <c r="B24" s="5">
        <v>0</v>
      </c>
      <c r="C24" s="5">
        <v>0</v>
      </c>
      <c r="D24" s="5">
        <v>0</v>
      </c>
      <c r="E24" s="5">
        <v>0</v>
      </c>
      <c r="F24" s="5">
        <v>0</v>
      </c>
      <c r="G24" s="5">
        <f>SUM(B24:F24)</f>
        <v>0</v>
      </c>
      <c r="H24" s="5">
        <f t="shared" si="4"/>
        <v>0</v>
      </c>
      <c r="I24" s="5">
        <f t="shared" si="4"/>
        <v>0</v>
      </c>
      <c r="J24" s="5">
        <f t="shared" si="4"/>
        <v>0</v>
      </c>
      <c r="K24" s="5">
        <f t="shared" si="4"/>
        <v>0</v>
      </c>
      <c r="L24" s="5">
        <f t="shared" si="4"/>
        <v>0</v>
      </c>
      <c r="M24" s="5">
        <f>SUM(H24:L24)</f>
        <v>0</v>
      </c>
      <c r="N24" s="4" t="s">
        <v>25</v>
      </c>
      <c r="O24" s="14">
        <f>M14/20</f>
        <v>0.4</v>
      </c>
    </row>
    <row r="25" spans="1:15" ht="17" customHeight="1">
      <c r="A25" s="4">
        <v>2100</v>
      </c>
      <c r="B25" s="5">
        <v>0</v>
      </c>
      <c r="C25" s="5">
        <v>0</v>
      </c>
      <c r="D25" s="5">
        <v>0</v>
      </c>
      <c r="E25" s="5">
        <v>0</v>
      </c>
      <c r="F25" s="5">
        <v>0</v>
      </c>
      <c r="G25" s="5">
        <f>SUM(B25:F25)</f>
        <v>0</v>
      </c>
      <c r="H25" s="5">
        <f t="shared" si="4"/>
        <v>0</v>
      </c>
      <c r="I25" s="5">
        <f t="shared" si="4"/>
        <v>0</v>
      </c>
      <c r="J25" s="5">
        <f t="shared" si="4"/>
        <v>0</v>
      </c>
      <c r="K25" s="5">
        <f t="shared" si="4"/>
        <v>0</v>
      </c>
      <c r="L25" s="5">
        <f t="shared" si="4"/>
        <v>0</v>
      </c>
      <c r="M25" s="5">
        <f>SUM(H25:L25)</f>
        <v>0</v>
      </c>
      <c r="N25" s="4" t="s">
        <v>26</v>
      </c>
      <c r="O25" s="14">
        <f>M20/25</f>
        <v>0.24</v>
      </c>
    </row>
    <row r="26" spans="1:15" ht="17" customHeight="1">
      <c r="A26" s="6" t="s">
        <v>9</v>
      </c>
      <c r="B26" s="7">
        <f t="shared" ref="B26:M26" si="5">SUM(B21:B25)</f>
        <v>10</v>
      </c>
      <c r="C26" s="7">
        <f t="shared" si="5"/>
        <v>36</v>
      </c>
      <c r="D26" s="7">
        <f t="shared" si="5"/>
        <v>10</v>
      </c>
      <c r="E26" s="7">
        <f t="shared" si="5"/>
        <v>36</v>
      </c>
      <c r="F26" s="7">
        <f t="shared" si="5"/>
        <v>0</v>
      </c>
      <c r="G26" s="7">
        <f t="shared" si="5"/>
        <v>92</v>
      </c>
      <c r="H26" s="7">
        <f t="shared" si="5"/>
        <v>2</v>
      </c>
      <c r="I26" s="7">
        <f t="shared" si="5"/>
        <v>2</v>
      </c>
      <c r="J26" s="7">
        <f t="shared" si="5"/>
        <v>2</v>
      </c>
      <c r="K26" s="7">
        <f t="shared" si="5"/>
        <v>2</v>
      </c>
      <c r="L26" s="7">
        <f t="shared" si="5"/>
        <v>0</v>
      </c>
      <c r="M26" s="7">
        <f t="shared" si="5"/>
        <v>8</v>
      </c>
      <c r="N26" s="4" t="s">
        <v>16</v>
      </c>
      <c r="O26" s="14">
        <f>(M14+M20)/45</f>
        <v>0.31111111111111112</v>
      </c>
    </row>
    <row r="27" spans="1:15" ht="17" customHeight="1" thickBot="1">
      <c r="A27" s="8" t="s">
        <v>10</v>
      </c>
      <c r="B27" s="9">
        <f t="shared" ref="B27:M27" si="6">B14+B20+B26</f>
        <v>35</v>
      </c>
      <c r="C27" s="9">
        <f t="shared" si="6"/>
        <v>120</v>
      </c>
      <c r="D27" s="9">
        <f t="shared" si="6"/>
        <v>35</v>
      </c>
      <c r="E27" s="9">
        <f t="shared" si="6"/>
        <v>120</v>
      </c>
      <c r="F27" s="9">
        <f t="shared" si="6"/>
        <v>15</v>
      </c>
      <c r="G27" s="9">
        <f t="shared" si="6"/>
        <v>325</v>
      </c>
      <c r="H27" s="9">
        <f t="shared" si="6"/>
        <v>5</v>
      </c>
      <c r="I27" s="9">
        <f t="shared" si="6"/>
        <v>5</v>
      </c>
      <c r="J27" s="9">
        <f t="shared" si="6"/>
        <v>5</v>
      </c>
      <c r="K27" s="9">
        <f t="shared" si="6"/>
        <v>5</v>
      </c>
      <c r="L27" s="9">
        <f t="shared" si="6"/>
        <v>2</v>
      </c>
      <c r="M27" s="9">
        <f t="shared" si="6"/>
        <v>22</v>
      </c>
      <c r="N27" s="4" t="s">
        <v>15</v>
      </c>
      <c r="O27" s="14">
        <f>M27/70</f>
        <v>0.31428571428571428</v>
      </c>
    </row>
    <row r="28" spans="1:15" ht="17" customHeight="1" thickTop="1"/>
    <row r="29" spans="1:15" ht="24">
      <c r="B29" s="10" t="s">
        <v>13</v>
      </c>
      <c r="C29" s="15" t="s">
        <v>23</v>
      </c>
      <c r="D29" s="15" t="s">
        <v>24</v>
      </c>
      <c r="E29" s="11" t="s">
        <v>22</v>
      </c>
      <c r="F29" s="11" t="s">
        <v>21</v>
      </c>
    </row>
    <row r="30" spans="1:15" ht="17" customHeight="1">
      <c r="B30" s="12" t="s">
        <v>11</v>
      </c>
      <c r="C30" s="13">
        <f>G14/C7</f>
        <v>4</v>
      </c>
      <c r="D30" s="13">
        <f>G20/C7</f>
        <v>2.4722222222222223</v>
      </c>
      <c r="E30" s="13">
        <f>(G20+G14)/C7</f>
        <v>6.4722222222222223</v>
      </c>
      <c r="F30" s="13">
        <f>G27/C7</f>
        <v>9.0277777777777786</v>
      </c>
    </row>
    <row r="31" spans="1:15" ht="17" customHeight="1">
      <c r="B31" s="12" t="s">
        <v>12</v>
      </c>
      <c r="C31" s="16">
        <f>C30/20</f>
        <v>0.2</v>
      </c>
      <c r="D31" s="16">
        <f>D30/25</f>
        <v>9.8888888888888887E-2</v>
      </c>
      <c r="E31" s="16">
        <f>E30/45</f>
        <v>0.14382716049382716</v>
      </c>
      <c r="F31" s="16">
        <f>F30/70</f>
        <v>0.12896825396825398</v>
      </c>
    </row>
    <row r="32" spans="1:15" ht="17" customHeight="1">
      <c r="B32" s="12" t="s">
        <v>33</v>
      </c>
      <c r="C32" s="16">
        <f>C30/8</f>
        <v>0.5</v>
      </c>
      <c r="D32" s="16">
        <f>D30/6</f>
        <v>0.41203703703703703</v>
      </c>
      <c r="E32" s="16">
        <f>E30/14</f>
        <v>0.46230158730158732</v>
      </c>
      <c r="F32" s="16">
        <f>F30/22</f>
        <v>0.41035353535353541</v>
      </c>
    </row>
    <row r="33" spans="1:7" ht="17" customHeight="1">
      <c r="B33" s="12" t="s">
        <v>14</v>
      </c>
      <c r="C33" s="16">
        <f>O24</f>
        <v>0.4</v>
      </c>
      <c r="D33" s="16">
        <f>O25</f>
        <v>0.24</v>
      </c>
      <c r="E33" s="16">
        <f>O26</f>
        <v>0.31111111111111112</v>
      </c>
      <c r="F33" s="16">
        <f>O27</f>
        <v>0.31428571428571428</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sheetData>
  <mergeCells count="4">
    <mergeCell ref="B35:G35"/>
    <mergeCell ref="B36:G36"/>
    <mergeCell ref="B37:G37"/>
    <mergeCell ref="B38:G38"/>
  </mergeCells>
  <phoneticPr fontId="2"/>
  <pageMargins left="0.75" right="0.75" top="1" bottom="1" header="0.5" footer="0.5"/>
  <pageSetup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42"/>
  <sheetViews>
    <sheetView workbookViewId="0">
      <selection activeCell="F20" sqref="F20"/>
    </sheetView>
  </sheetViews>
  <sheetFormatPr baseColWidth="10" defaultColWidth="10.7109375" defaultRowHeight="12" x14ac:dyDescent="0"/>
  <cols>
    <col min="1" max="1" width="11.140625" style="1" customWidth="1"/>
    <col min="2" max="6" width="8.28515625" style="1" customWidth="1"/>
    <col min="7" max="7" width="11.5703125" style="1" customWidth="1"/>
    <col min="8" max="8" width="0" style="1" hidden="1" customWidth="1"/>
    <col min="9" max="9" width="10.7109375" style="1" hidden="1" customWidth="1"/>
    <col min="10" max="13" width="0" style="1" hidden="1" customWidth="1"/>
    <col min="14" max="14" width="8.42578125" style="1" hidden="1" customWidth="1"/>
    <col min="15" max="15" width="10.42578125" style="1" hidden="1" customWidth="1"/>
    <col min="16" max="16384" width="10.7109375" style="1"/>
  </cols>
  <sheetData>
    <row r="1" spans="1:13">
      <c r="A1" s="1" t="s">
        <v>17</v>
      </c>
    </row>
    <row r="2" spans="1:13">
      <c r="A2" s="1" t="s">
        <v>18</v>
      </c>
    </row>
    <row r="3" spans="1:13">
      <c r="A3" s="1" t="s">
        <v>20</v>
      </c>
    </row>
    <row r="4" spans="1:13">
      <c r="A4" s="20" t="str">
        <f>REIC!A4</f>
        <v>Fall Term 2011</v>
      </c>
    </row>
    <row r="5" spans="1:13">
      <c r="A5" s="21"/>
    </row>
    <row r="6" spans="1:13">
      <c r="A6" s="17" t="s">
        <v>27</v>
      </c>
      <c r="B6" s="19" t="s">
        <v>29</v>
      </c>
      <c r="C6" s="18">
        <v>165</v>
      </c>
    </row>
    <row r="7" spans="1:13">
      <c r="A7" s="17" t="s">
        <v>19</v>
      </c>
      <c r="B7" s="17"/>
      <c r="C7" s="18">
        <v>20</v>
      </c>
    </row>
    <row r="9" spans="1:13" ht="17" customHeight="1">
      <c r="A9" s="2" t="s">
        <v>0</v>
      </c>
      <c r="B9" s="3" t="s">
        <v>1</v>
      </c>
      <c r="C9" s="3" t="s">
        <v>2</v>
      </c>
      <c r="D9" s="3" t="s">
        <v>3</v>
      </c>
      <c r="E9" s="3" t="s">
        <v>4</v>
      </c>
      <c r="F9" s="3" t="s">
        <v>5</v>
      </c>
      <c r="G9" s="3" t="s">
        <v>6</v>
      </c>
      <c r="H9" s="3" t="s">
        <v>1</v>
      </c>
      <c r="I9" s="3" t="s">
        <v>2</v>
      </c>
      <c r="J9" s="3" t="s">
        <v>3</v>
      </c>
      <c r="K9" s="3" t="s">
        <v>4</v>
      </c>
      <c r="L9" s="3" t="s">
        <v>5</v>
      </c>
      <c r="M9" s="3" t="s">
        <v>6</v>
      </c>
    </row>
    <row r="10" spans="1:13" ht="17" customHeight="1">
      <c r="A10" s="4">
        <v>800</v>
      </c>
      <c r="B10" s="5">
        <v>0</v>
      </c>
      <c r="C10" s="5">
        <v>7</v>
      </c>
      <c r="D10" s="5">
        <v>0</v>
      </c>
      <c r="E10" s="5">
        <v>7</v>
      </c>
      <c r="F10" s="5">
        <v>0</v>
      </c>
      <c r="G10" s="5">
        <f>SUM(B10:F10)</f>
        <v>14</v>
      </c>
      <c r="H10" s="5">
        <f t="shared" ref="H10:I13" si="0">IF(B10&gt;0, 1, 0)</f>
        <v>0</v>
      </c>
      <c r="I10" s="5">
        <f t="shared" si="0"/>
        <v>1</v>
      </c>
      <c r="J10" s="5">
        <f t="shared" ref="J10:L13" si="1">IF(D10&gt;0, 1, 0)</f>
        <v>0</v>
      </c>
      <c r="K10" s="5">
        <f t="shared" si="1"/>
        <v>1</v>
      </c>
      <c r="L10" s="5">
        <f t="shared" si="1"/>
        <v>0</v>
      </c>
      <c r="M10" s="5">
        <f>SUM(H10:L10)</f>
        <v>2</v>
      </c>
    </row>
    <row r="11" spans="1:13" ht="17" customHeight="1">
      <c r="A11" s="4">
        <v>900</v>
      </c>
      <c r="B11" s="5">
        <v>17</v>
      </c>
      <c r="C11" s="5">
        <v>7</v>
      </c>
      <c r="D11" s="5">
        <v>17</v>
      </c>
      <c r="E11" s="5">
        <v>7</v>
      </c>
      <c r="F11" s="5">
        <v>17</v>
      </c>
      <c r="G11" s="5">
        <f>SUM(B11:F11)</f>
        <v>65</v>
      </c>
      <c r="H11" s="5">
        <f t="shared" si="0"/>
        <v>1</v>
      </c>
      <c r="I11" s="5">
        <f t="shared" si="0"/>
        <v>1</v>
      </c>
      <c r="J11" s="5">
        <f t="shared" si="1"/>
        <v>1</v>
      </c>
      <c r="K11" s="5">
        <f t="shared" si="1"/>
        <v>1</v>
      </c>
      <c r="L11" s="5">
        <f t="shared" si="1"/>
        <v>1</v>
      </c>
      <c r="M11" s="5">
        <f>SUM(H11:L11)</f>
        <v>5</v>
      </c>
    </row>
    <row r="12" spans="1:13" ht="17" customHeight="1">
      <c r="A12" s="4">
        <v>1000</v>
      </c>
      <c r="B12" s="5">
        <v>13</v>
      </c>
      <c r="C12" s="5">
        <v>6</v>
      </c>
      <c r="D12" s="5">
        <v>13</v>
      </c>
      <c r="E12" s="5">
        <v>6</v>
      </c>
      <c r="F12" s="5">
        <v>13</v>
      </c>
      <c r="G12" s="5">
        <f>SUM(B12:F12)</f>
        <v>51</v>
      </c>
      <c r="H12" s="5">
        <f t="shared" si="0"/>
        <v>1</v>
      </c>
      <c r="I12" s="5">
        <f t="shared" si="0"/>
        <v>1</v>
      </c>
      <c r="J12" s="5">
        <f t="shared" si="1"/>
        <v>1</v>
      </c>
      <c r="K12" s="5">
        <f t="shared" si="1"/>
        <v>1</v>
      </c>
      <c r="L12" s="5">
        <f t="shared" si="1"/>
        <v>1</v>
      </c>
      <c r="M12" s="5">
        <f>SUM(H12:L12)</f>
        <v>5</v>
      </c>
    </row>
    <row r="13" spans="1:13" ht="17" customHeight="1">
      <c r="A13" s="4">
        <v>1100</v>
      </c>
      <c r="B13" s="5">
        <v>13</v>
      </c>
      <c r="C13" s="5">
        <v>5</v>
      </c>
      <c r="D13" s="5">
        <v>13</v>
      </c>
      <c r="E13" s="5">
        <v>5</v>
      </c>
      <c r="F13" s="5">
        <v>13</v>
      </c>
      <c r="G13" s="5">
        <f>SUM(B13:F13)</f>
        <v>49</v>
      </c>
      <c r="H13" s="5">
        <f t="shared" si="0"/>
        <v>1</v>
      </c>
      <c r="I13" s="5">
        <f t="shared" si="0"/>
        <v>1</v>
      </c>
      <c r="J13" s="5">
        <f t="shared" si="1"/>
        <v>1</v>
      </c>
      <c r="K13" s="5">
        <f t="shared" si="1"/>
        <v>1</v>
      </c>
      <c r="L13" s="5">
        <f t="shared" si="1"/>
        <v>1</v>
      </c>
      <c r="M13" s="5">
        <f>SUM(H13:L13)</f>
        <v>5</v>
      </c>
    </row>
    <row r="14" spans="1:13" ht="17" customHeight="1">
      <c r="A14" s="6" t="s">
        <v>7</v>
      </c>
      <c r="B14" s="7">
        <f t="shared" ref="B14:M14" si="2">SUM(B10:B13)</f>
        <v>43</v>
      </c>
      <c r="C14" s="7">
        <f t="shared" ref="C14" si="3">SUM(C10:C13)</f>
        <v>25</v>
      </c>
      <c r="D14" s="7">
        <f t="shared" si="2"/>
        <v>43</v>
      </c>
      <c r="E14" s="7">
        <f t="shared" si="2"/>
        <v>25</v>
      </c>
      <c r="F14" s="7">
        <f t="shared" si="2"/>
        <v>43</v>
      </c>
      <c r="G14" s="7">
        <f t="shared" si="2"/>
        <v>179</v>
      </c>
      <c r="H14" s="7">
        <f t="shared" si="2"/>
        <v>3</v>
      </c>
      <c r="I14" s="7">
        <f t="shared" si="2"/>
        <v>4</v>
      </c>
      <c r="J14" s="7">
        <f t="shared" si="2"/>
        <v>3</v>
      </c>
      <c r="K14" s="7">
        <f t="shared" si="2"/>
        <v>4</v>
      </c>
      <c r="L14" s="7">
        <f t="shared" si="2"/>
        <v>3</v>
      </c>
      <c r="M14" s="7">
        <f t="shared" si="2"/>
        <v>17</v>
      </c>
    </row>
    <row r="15" spans="1:13" ht="17" customHeight="1">
      <c r="A15" s="4">
        <v>1200</v>
      </c>
      <c r="B15" s="5">
        <v>0</v>
      </c>
      <c r="C15" s="5">
        <v>5</v>
      </c>
      <c r="D15" s="5">
        <v>0</v>
      </c>
      <c r="E15" s="5">
        <v>5</v>
      </c>
      <c r="F15" s="5">
        <v>6</v>
      </c>
      <c r="G15" s="5">
        <f>SUM(B15:F15)</f>
        <v>16</v>
      </c>
      <c r="H15" s="5">
        <f>IF(B15&gt;0, 1, 0)</f>
        <v>0</v>
      </c>
      <c r="I15" s="5">
        <f t="shared" ref="I15:L19" si="4">IF(C15&gt;0, 1, 0)</f>
        <v>1</v>
      </c>
      <c r="J15" s="5">
        <f t="shared" si="4"/>
        <v>0</v>
      </c>
      <c r="K15" s="5">
        <f t="shared" si="4"/>
        <v>1</v>
      </c>
      <c r="L15" s="5">
        <f t="shared" si="4"/>
        <v>1</v>
      </c>
      <c r="M15" s="5">
        <f>SUM(H15:L15)</f>
        <v>3</v>
      </c>
    </row>
    <row r="16" spans="1:13" ht="17" customHeight="1">
      <c r="A16" s="4">
        <v>1300</v>
      </c>
      <c r="B16" s="5">
        <v>0</v>
      </c>
      <c r="C16" s="5">
        <v>0</v>
      </c>
      <c r="D16" s="5">
        <v>0</v>
      </c>
      <c r="E16" s="5">
        <v>0</v>
      </c>
      <c r="F16" s="5">
        <v>6</v>
      </c>
      <c r="G16" s="5">
        <f>SUM(B16:F16)</f>
        <v>6</v>
      </c>
      <c r="H16" s="5">
        <f>IF(B16&gt;0, 1, 0)</f>
        <v>0</v>
      </c>
      <c r="I16" s="5">
        <f t="shared" si="4"/>
        <v>0</v>
      </c>
      <c r="J16" s="5">
        <f t="shared" si="4"/>
        <v>0</v>
      </c>
      <c r="K16" s="5">
        <f t="shared" si="4"/>
        <v>0</v>
      </c>
      <c r="L16" s="5">
        <f t="shared" si="4"/>
        <v>1</v>
      </c>
      <c r="M16" s="5">
        <f>SUM(H16:L16)</f>
        <v>1</v>
      </c>
    </row>
    <row r="17" spans="1:15" ht="17" customHeight="1">
      <c r="A17" s="4">
        <v>1400</v>
      </c>
      <c r="B17" s="5">
        <v>0</v>
      </c>
      <c r="C17" s="5">
        <v>19</v>
      </c>
      <c r="D17" s="5">
        <v>0</v>
      </c>
      <c r="E17" s="5">
        <v>19</v>
      </c>
      <c r="F17" s="5">
        <v>0</v>
      </c>
      <c r="G17" s="5">
        <f>SUM(B17:F17)</f>
        <v>38</v>
      </c>
      <c r="H17" s="5">
        <f>IF(B17&gt;0, 1, 0)</f>
        <v>0</v>
      </c>
      <c r="I17" s="5">
        <f t="shared" si="4"/>
        <v>1</v>
      </c>
      <c r="J17" s="5">
        <f t="shared" si="4"/>
        <v>0</v>
      </c>
      <c r="K17" s="5">
        <f t="shared" si="4"/>
        <v>1</v>
      </c>
      <c r="L17" s="5">
        <f t="shared" si="4"/>
        <v>0</v>
      </c>
      <c r="M17" s="5">
        <f>SUM(H17:L17)</f>
        <v>2</v>
      </c>
    </row>
    <row r="18" spans="1:15" ht="17" customHeight="1">
      <c r="A18" s="4">
        <v>1500</v>
      </c>
      <c r="B18" s="5">
        <v>7</v>
      </c>
      <c r="C18" s="30">
        <v>19</v>
      </c>
      <c r="D18" s="30">
        <v>0</v>
      </c>
      <c r="E18" s="30">
        <v>19</v>
      </c>
      <c r="F18" s="5">
        <v>0</v>
      </c>
      <c r="G18" s="5">
        <f>SUM(B18:F18)</f>
        <v>45</v>
      </c>
      <c r="H18" s="5">
        <f>IF(B18&gt;0, 1, 0)</f>
        <v>1</v>
      </c>
      <c r="I18" s="5">
        <f t="shared" si="4"/>
        <v>1</v>
      </c>
      <c r="J18" s="5">
        <f t="shared" si="4"/>
        <v>0</v>
      </c>
      <c r="K18" s="5">
        <f t="shared" si="4"/>
        <v>1</v>
      </c>
      <c r="L18" s="5">
        <f t="shared" si="4"/>
        <v>0</v>
      </c>
      <c r="M18" s="5">
        <f>SUM(H18:L18)</f>
        <v>3</v>
      </c>
    </row>
    <row r="19" spans="1:15" ht="17" customHeight="1">
      <c r="A19" s="4">
        <v>1600</v>
      </c>
      <c r="B19" s="5">
        <v>7</v>
      </c>
      <c r="C19" s="5">
        <v>17</v>
      </c>
      <c r="D19" s="5">
        <v>0</v>
      </c>
      <c r="E19" s="5">
        <v>17</v>
      </c>
      <c r="F19" s="5">
        <v>0</v>
      </c>
      <c r="G19" s="5">
        <f>SUM(B19:F19)</f>
        <v>41</v>
      </c>
      <c r="H19" s="5">
        <f>IF(B19&gt;0, 1, 0)</f>
        <v>1</v>
      </c>
      <c r="I19" s="5">
        <f t="shared" si="4"/>
        <v>1</v>
      </c>
      <c r="J19" s="5">
        <f t="shared" si="4"/>
        <v>0</v>
      </c>
      <c r="K19" s="5">
        <f t="shared" si="4"/>
        <v>1</v>
      </c>
      <c r="L19" s="5">
        <f t="shared" si="4"/>
        <v>0</v>
      </c>
      <c r="M19" s="5">
        <f>SUM(H19:L19)</f>
        <v>3</v>
      </c>
    </row>
    <row r="20" spans="1:15" ht="17" customHeight="1">
      <c r="A20" s="6" t="s">
        <v>8</v>
      </c>
      <c r="B20" s="7">
        <f t="shared" ref="B20:M20" si="5">SUM(B15:B19)</f>
        <v>14</v>
      </c>
      <c r="C20" s="7">
        <f t="shared" ref="C20" si="6">SUM(C15:C19)</f>
        <v>60</v>
      </c>
      <c r="D20" s="7">
        <f t="shared" si="5"/>
        <v>0</v>
      </c>
      <c r="E20" s="7">
        <f t="shared" si="5"/>
        <v>60</v>
      </c>
      <c r="F20" s="7">
        <f t="shared" si="5"/>
        <v>12</v>
      </c>
      <c r="G20" s="7">
        <f t="shared" si="5"/>
        <v>146</v>
      </c>
      <c r="H20" s="7">
        <f t="shared" si="5"/>
        <v>2</v>
      </c>
      <c r="I20" s="7">
        <f t="shared" si="5"/>
        <v>4</v>
      </c>
      <c r="J20" s="7">
        <f t="shared" si="5"/>
        <v>0</v>
      </c>
      <c r="K20" s="7">
        <f t="shared" si="5"/>
        <v>4</v>
      </c>
      <c r="L20" s="7">
        <f t="shared" si="5"/>
        <v>2</v>
      </c>
      <c r="M20" s="7">
        <f t="shared" si="5"/>
        <v>12</v>
      </c>
    </row>
    <row r="21" spans="1:15" ht="17" customHeight="1">
      <c r="A21" s="4">
        <v>1700</v>
      </c>
      <c r="B21" s="5">
        <v>3</v>
      </c>
      <c r="C21" s="5">
        <v>19</v>
      </c>
      <c r="D21" s="5">
        <v>0</v>
      </c>
      <c r="E21" s="5">
        <v>19</v>
      </c>
      <c r="F21" s="5">
        <v>0</v>
      </c>
      <c r="G21" s="5">
        <f>SUM(B21:F21)</f>
        <v>41</v>
      </c>
      <c r="H21" s="5">
        <f>IF(B21&gt;0, 1, 0)</f>
        <v>1</v>
      </c>
      <c r="I21" s="5">
        <f t="shared" ref="I21:L25" si="7">IF(C21&gt;0, 1, 0)</f>
        <v>1</v>
      </c>
      <c r="J21" s="5">
        <f t="shared" si="7"/>
        <v>0</v>
      </c>
      <c r="K21" s="5">
        <f t="shared" si="7"/>
        <v>1</v>
      </c>
      <c r="L21" s="5">
        <f t="shared" si="7"/>
        <v>0</v>
      </c>
      <c r="M21" s="5">
        <f>SUM(H21:L21)</f>
        <v>3</v>
      </c>
    </row>
    <row r="22" spans="1:15" ht="17" customHeight="1">
      <c r="A22" s="4">
        <v>1800</v>
      </c>
      <c r="B22" s="5">
        <v>3</v>
      </c>
      <c r="C22" s="5">
        <v>19</v>
      </c>
      <c r="D22" s="5">
        <v>0</v>
      </c>
      <c r="E22" s="5">
        <v>19</v>
      </c>
      <c r="F22" s="5">
        <v>0</v>
      </c>
      <c r="G22" s="5">
        <f>SUM(B22:F22)</f>
        <v>41</v>
      </c>
      <c r="H22" s="5">
        <f>IF(B22&gt;0, 1, 0)</f>
        <v>1</v>
      </c>
      <c r="I22" s="5">
        <f t="shared" si="7"/>
        <v>1</v>
      </c>
      <c r="J22" s="5">
        <f t="shared" si="7"/>
        <v>0</v>
      </c>
      <c r="K22" s="5">
        <f t="shared" si="7"/>
        <v>1</v>
      </c>
      <c r="L22" s="5">
        <f t="shared" si="7"/>
        <v>0</v>
      </c>
      <c r="M22" s="5">
        <f>SUM(H22:L22)</f>
        <v>3</v>
      </c>
    </row>
    <row r="23" spans="1:15" ht="17" customHeight="1">
      <c r="A23" s="4">
        <v>1900</v>
      </c>
      <c r="B23" s="5">
        <v>3</v>
      </c>
      <c r="C23" s="5">
        <v>0</v>
      </c>
      <c r="D23" s="5">
        <v>0</v>
      </c>
      <c r="E23" s="5">
        <v>0</v>
      </c>
      <c r="F23" s="5">
        <v>0</v>
      </c>
      <c r="G23" s="5">
        <f>SUM(B23:F23)</f>
        <v>3</v>
      </c>
      <c r="H23" s="5">
        <f>IF(B23&gt;0, 1, 0)</f>
        <v>1</v>
      </c>
      <c r="I23" s="5">
        <f t="shared" si="7"/>
        <v>0</v>
      </c>
      <c r="J23" s="5">
        <f t="shared" si="7"/>
        <v>0</v>
      </c>
      <c r="K23" s="5">
        <f t="shared" si="7"/>
        <v>0</v>
      </c>
      <c r="L23" s="5">
        <f t="shared" si="7"/>
        <v>0</v>
      </c>
      <c r="M23" s="5">
        <f>SUM(H23:L23)</f>
        <v>1</v>
      </c>
    </row>
    <row r="24" spans="1:15" ht="17" customHeight="1">
      <c r="A24" s="4">
        <v>2000</v>
      </c>
      <c r="B24" s="5">
        <v>0</v>
      </c>
      <c r="C24" s="5">
        <v>0</v>
      </c>
      <c r="D24" s="5">
        <v>0</v>
      </c>
      <c r="E24" s="5">
        <v>0</v>
      </c>
      <c r="F24" s="5">
        <v>0</v>
      </c>
      <c r="G24" s="5">
        <f>SUM(B24:F24)</f>
        <v>0</v>
      </c>
      <c r="H24" s="5">
        <f>IF(B24&gt;0, 1, 0)</f>
        <v>0</v>
      </c>
      <c r="I24" s="5">
        <f t="shared" si="7"/>
        <v>0</v>
      </c>
      <c r="J24" s="5">
        <f t="shared" si="7"/>
        <v>0</v>
      </c>
      <c r="K24" s="5">
        <f t="shared" si="7"/>
        <v>0</v>
      </c>
      <c r="L24" s="5">
        <f t="shared" si="7"/>
        <v>0</v>
      </c>
      <c r="M24" s="5">
        <f>SUM(H24:L24)</f>
        <v>0</v>
      </c>
      <c r="N24" s="4" t="s">
        <v>25</v>
      </c>
      <c r="O24" s="14">
        <f>M14/20</f>
        <v>0.85</v>
      </c>
    </row>
    <row r="25" spans="1:15" ht="17" customHeight="1">
      <c r="A25" s="4">
        <v>2100</v>
      </c>
      <c r="B25" s="5">
        <v>0</v>
      </c>
      <c r="C25" s="5">
        <v>0</v>
      </c>
      <c r="D25" s="5">
        <v>0</v>
      </c>
      <c r="E25" s="5">
        <v>0</v>
      </c>
      <c r="F25" s="5">
        <v>0</v>
      </c>
      <c r="G25" s="5">
        <f>SUM(B25:F25)</f>
        <v>0</v>
      </c>
      <c r="H25" s="5">
        <f>IF(B25&gt;0, 1, 0)</f>
        <v>0</v>
      </c>
      <c r="I25" s="5">
        <f t="shared" si="7"/>
        <v>0</v>
      </c>
      <c r="J25" s="5">
        <f t="shared" si="7"/>
        <v>0</v>
      </c>
      <c r="K25" s="5">
        <f t="shared" si="7"/>
        <v>0</v>
      </c>
      <c r="L25" s="5">
        <f t="shared" si="7"/>
        <v>0</v>
      </c>
      <c r="M25" s="5">
        <f>SUM(H25:L25)</f>
        <v>0</v>
      </c>
      <c r="N25" s="4" t="s">
        <v>26</v>
      </c>
      <c r="O25" s="14">
        <f>M20/25</f>
        <v>0.48</v>
      </c>
    </row>
    <row r="26" spans="1:15" ht="17" customHeight="1">
      <c r="A26" s="6" t="s">
        <v>9</v>
      </c>
      <c r="B26" s="7">
        <f t="shared" ref="B26:M26" si="8">SUM(B21:B25)</f>
        <v>9</v>
      </c>
      <c r="C26" s="7">
        <f t="shared" si="8"/>
        <v>38</v>
      </c>
      <c r="D26" s="7">
        <f t="shared" si="8"/>
        <v>0</v>
      </c>
      <c r="E26" s="7">
        <f t="shared" si="8"/>
        <v>38</v>
      </c>
      <c r="F26" s="7">
        <f t="shared" si="8"/>
        <v>0</v>
      </c>
      <c r="G26" s="7">
        <f t="shared" si="8"/>
        <v>85</v>
      </c>
      <c r="H26" s="7">
        <f t="shared" si="8"/>
        <v>3</v>
      </c>
      <c r="I26" s="7">
        <f t="shared" si="8"/>
        <v>2</v>
      </c>
      <c r="J26" s="7">
        <f t="shared" si="8"/>
        <v>0</v>
      </c>
      <c r="K26" s="7">
        <f t="shared" si="8"/>
        <v>2</v>
      </c>
      <c r="L26" s="7">
        <f t="shared" si="8"/>
        <v>0</v>
      </c>
      <c r="M26" s="7">
        <f t="shared" si="8"/>
        <v>7</v>
      </c>
      <c r="N26" s="4" t="s">
        <v>16</v>
      </c>
      <c r="O26" s="14">
        <f>(M14+M20)/45</f>
        <v>0.64444444444444449</v>
      </c>
    </row>
    <row r="27" spans="1:15" ht="17" customHeight="1" thickBot="1">
      <c r="A27" s="8" t="s">
        <v>10</v>
      </c>
      <c r="B27" s="9">
        <f t="shared" ref="B27:M27" si="9">B14+B20+B26</f>
        <v>66</v>
      </c>
      <c r="C27" s="9">
        <f t="shared" si="9"/>
        <v>123</v>
      </c>
      <c r="D27" s="9">
        <f t="shared" si="9"/>
        <v>43</v>
      </c>
      <c r="E27" s="9">
        <f t="shared" si="9"/>
        <v>123</v>
      </c>
      <c r="F27" s="9">
        <f t="shared" si="9"/>
        <v>55</v>
      </c>
      <c r="G27" s="9">
        <f t="shared" si="9"/>
        <v>410</v>
      </c>
      <c r="H27" s="9">
        <f t="shared" si="9"/>
        <v>8</v>
      </c>
      <c r="I27" s="9">
        <f t="shared" si="9"/>
        <v>10</v>
      </c>
      <c r="J27" s="9">
        <f t="shared" si="9"/>
        <v>3</v>
      </c>
      <c r="K27" s="9">
        <f t="shared" si="9"/>
        <v>10</v>
      </c>
      <c r="L27" s="9">
        <f t="shared" si="9"/>
        <v>5</v>
      </c>
      <c r="M27" s="9">
        <f t="shared" si="9"/>
        <v>36</v>
      </c>
      <c r="N27" s="4" t="s">
        <v>15</v>
      </c>
      <c r="O27" s="14">
        <f>M27/70</f>
        <v>0.51428571428571423</v>
      </c>
    </row>
    <row r="28" spans="1:15" ht="17" customHeight="1" thickTop="1"/>
    <row r="29" spans="1:15" ht="24">
      <c r="B29" s="10" t="s">
        <v>13</v>
      </c>
      <c r="C29" s="15" t="s">
        <v>23</v>
      </c>
      <c r="D29" s="15" t="s">
        <v>24</v>
      </c>
      <c r="E29" s="11" t="s">
        <v>22</v>
      </c>
      <c r="F29" s="11" t="s">
        <v>21</v>
      </c>
    </row>
    <row r="30" spans="1:15" ht="17" customHeight="1">
      <c r="B30" s="12" t="s">
        <v>11</v>
      </c>
      <c r="C30" s="13">
        <f>G14/C7</f>
        <v>8.9499999999999993</v>
      </c>
      <c r="D30" s="13">
        <f>G20/C7</f>
        <v>7.3</v>
      </c>
      <c r="E30" s="13">
        <f>(G20+G14)/C7</f>
        <v>16.25</v>
      </c>
      <c r="F30" s="13">
        <f>G27/C7</f>
        <v>20.5</v>
      </c>
    </row>
    <row r="31" spans="1:15" ht="17" customHeight="1">
      <c r="B31" s="12" t="s">
        <v>12</v>
      </c>
      <c r="C31" s="16">
        <f>C30/20</f>
        <v>0.44749999999999995</v>
      </c>
      <c r="D31" s="16">
        <f>D30/25</f>
        <v>0.29199999999999998</v>
      </c>
      <c r="E31" s="16">
        <f>E30/45</f>
        <v>0.3611111111111111</v>
      </c>
      <c r="F31" s="16">
        <f>F30/70</f>
        <v>0.29285714285714287</v>
      </c>
    </row>
    <row r="32" spans="1:15" ht="17" customHeight="1">
      <c r="B32" s="12" t="s">
        <v>33</v>
      </c>
      <c r="C32" s="16">
        <f>C30/7</f>
        <v>1.2785714285714285</v>
      </c>
      <c r="D32" s="16">
        <f>D30/15</f>
        <v>0.48666666666666664</v>
      </c>
      <c r="E32" s="16">
        <f>E30/22</f>
        <v>0.73863636363636365</v>
      </c>
      <c r="F32" s="16">
        <f>F30/22</f>
        <v>0.93181818181818177</v>
      </c>
    </row>
    <row r="33" spans="1:7" ht="17" customHeight="1">
      <c r="B33" s="12" t="s">
        <v>14</v>
      </c>
      <c r="C33" s="16">
        <f>O24</f>
        <v>0.85</v>
      </c>
      <c r="D33" s="16">
        <f>O25</f>
        <v>0.48</v>
      </c>
      <c r="E33" s="16">
        <f>O26</f>
        <v>0.64444444444444449</v>
      </c>
      <c r="F33" s="16">
        <f>O27</f>
        <v>0.51428571428571423</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row r="40" spans="1:7">
      <c r="A40" s="22" t="s">
        <v>30</v>
      </c>
      <c r="B40" s="23"/>
    </row>
    <row r="41" spans="1:7">
      <c r="A41" s="23" t="s">
        <v>31</v>
      </c>
      <c r="B41" s="29" t="s">
        <v>32</v>
      </c>
      <c r="C41" s="29"/>
      <c r="D41" s="29"/>
      <c r="E41" s="29"/>
      <c r="F41" s="29"/>
      <c r="G41" s="29"/>
    </row>
    <row r="42" spans="1:7">
      <c r="B42" s="29"/>
      <c r="C42" s="29"/>
      <c r="D42" s="29"/>
      <c r="E42" s="29"/>
      <c r="F42" s="29"/>
      <c r="G42" s="29"/>
    </row>
  </sheetData>
  <mergeCells count="5">
    <mergeCell ref="B38:G38"/>
    <mergeCell ref="B41:G42"/>
    <mergeCell ref="B35:G35"/>
    <mergeCell ref="B36:G36"/>
    <mergeCell ref="B37:G37"/>
  </mergeCells>
  <phoneticPr fontId="2"/>
  <pageMargins left="0.75" right="0.75" top="1" bottom="1" header="0.5" footer="0.5"/>
  <pageSetup paperSize="0" scale="97"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8"/>
  <sheetViews>
    <sheetView workbookViewId="0">
      <selection activeCell="A4" sqref="A4"/>
    </sheetView>
  </sheetViews>
  <sheetFormatPr baseColWidth="10" defaultColWidth="10.7109375" defaultRowHeight="12" x14ac:dyDescent="0"/>
  <cols>
    <col min="1" max="1" width="11.140625" style="1" customWidth="1"/>
    <col min="2" max="7" width="8.28515625" style="1" customWidth="1"/>
    <col min="8" max="8" width="0" style="1" hidden="1" customWidth="1"/>
    <col min="9" max="9" width="10.7109375" style="1" hidden="1" customWidth="1"/>
    <col min="10" max="15" width="0" style="1" hidden="1" customWidth="1"/>
    <col min="16" max="16384" width="10.7109375" style="1"/>
  </cols>
  <sheetData>
    <row r="1" spans="1:13">
      <c r="A1" s="1" t="s">
        <v>17</v>
      </c>
    </row>
    <row r="2" spans="1:13">
      <c r="A2" s="1" t="s">
        <v>18</v>
      </c>
    </row>
    <row r="3" spans="1:13">
      <c r="A3" s="1" t="s">
        <v>20</v>
      </c>
    </row>
    <row r="4" spans="1:13">
      <c r="A4" s="20" t="str">
        <f>REIC!A4</f>
        <v>Fall Term 2011</v>
      </c>
    </row>
    <row r="6" spans="1:13">
      <c r="A6" s="17" t="s">
        <v>27</v>
      </c>
      <c r="B6" s="19" t="s">
        <v>29</v>
      </c>
      <c r="C6" s="18">
        <v>201</v>
      </c>
    </row>
    <row r="7" spans="1:13">
      <c r="A7" s="17" t="s">
        <v>19</v>
      </c>
      <c r="B7" s="17"/>
      <c r="C7" s="18">
        <v>200</v>
      </c>
    </row>
    <row r="9" spans="1:13" ht="17" customHeight="1">
      <c r="A9" s="2" t="s">
        <v>0</v>
      </c>
      <c r="B9" s="3" t="s">
        <v>1</v>
      </c>
      <c r="C9" s="3" t="s">
        <v>2</v>
      </c>
      <c r="D9" s="3" t="s">
        <v>3</v>
      </c>
      <c r="E9" s="3" t="s">
        <v>4</v>
      </c>
      <c r="F9" s="3" t="s">
        <v>5</v>
      </c>
      <c r="G9" s="3" t="s">
        <v>6</v>
      </c>
      <c r="H9" s="3" t="s">
        <v>1</v>
      </c>
      <c r="I9" s="3" t="s">
        <v>2</v>
      </c>
      <c r="J9" s="3" t="s">
        <v>3</v>
      </c>
      <c r="K9" s="3" t="s">
        <v>4</v>
      </c>
      <c r="L9" s="3" t="s">
        <v>5</v>
      </c>
      <c r="M9" s="3" t="s">
        <v>6</v>
      </c>
    </row>
    <row r="10" spans="1:13" ht="17" customHeight="1">
      <c r="A10" s="4">
        <v>800</v>
      </c>
      <c r="B10" s="5">
        <v>0</v>
      </c>
      <c r="C10" s="5">
        <v>0</v>
      </c>
      <c r="D10" s="5">
        <v>0</v>
      </c>
      <c r="E10" s="5">
        <v>0</v>
      </c>
      <c r="F10" s="5">
        <v>0</v>
      </c>
      <c r="G10" s="5">
        <f>SUM(B10:F10)</f>
        <v>0</v>
      </c>
      <c r="H10" s="5">
        <f t="shared" ref="H10:L13" si="0">IF(B10&gt;0, 1, 0)</f>
        <v>0</v>
      </c>
      <c r="I10" s="5">
        <f t="shared" si="0"/>
        <v>0</v>
      </c>
      <c r="J10" s="5">
        <f t="shared" si="0"/>
        <v>0</v>
      </c>
      <c r="K10" s="5">
        <f t="shared" si="0"/>
        <v>0</v>
      </c>
      <c r="L10" s="5">
        <f t="shared" si="0"/>
        <v>0</v>
      </c>
      <c r="M10" s="5">
        <f>SUM(H10:L10)</f>
        <v>0</v>
      </c>
    </row>
    <row r="11" spans="1:13" ht="17" customHeight="1">
      <c r="A11" s="4">
        <v>900</v>
      </c>
      <c r="B11" s="5">
        <v>126</v>
      </c>
      <c r="C11" s="5">
        <v>0</v>
      </c>
      <c r="D11" s="5">
        <v>126</v>
      </c>
      <c r="E11" s="5">
        <v>0</v>
      </c>
      <c r="F11" s="5">
        <v>126</v>
      </c>
      <c r="G11" s="5">
        <f>SUM(B11:F11)</f>
        <v>378</v>
      </c>
      <c r="H11" s="5">
        <f t="shared" si="0"/>
        <v>1</v>
      </c>
      <c r="I11" s="5">
        <f t="shared" si="0"/>
        <v>0</v>
      </c>
      <c r="J11" s="5">
        <f t="shared" si="0"/>
        <v>1</v>
      </c>
      <c r="K11" s="5">
        <f t="shared" si="0"/>
        <v>0</v>
      </c>
      <c r="L11" s="5">
        <f t="shared" si="0"/>
        <v>1</v>
      </c>
      <c r="M11" s="5">
        <f>SUM(H11:L11)</f>
        <v>3</v>
      </c>
    </row>
    <row r="12" spans="1:13" ht="17" customHeight="1">
      <c r="A12" s="4">
        <v>1000</v>
      </c>
      <c r="B12" s="5">
        <v>0</v>
      </c>
      <c r="C12" s="5">
        <v>71</v>
      </c>
      <c r="D12" s="5">
        <v>0</v>
      </c>
      <c r="E12" s="5">
        <v>71</v>
      </c>
      <c r="F12" s="5">
        <v>0</v>
      </c>
      <c r="G12" s="5">
        <f>SUM(B12:F12)</f>
        <v>142</v>
      </c>
      <c r="H12" s="5">
        <f t="shared" si="0"/>
        <v>0</v>
      </c>
      <c r="I12" s="5">
        <f t="shared" si="0"/>
        <v>1</v>
      </c>
      <c r="J12" s="5">
        <f t="shared" si="0"/>
        <v>0</v>
      </c>
      <c r="K12" s="5">
        <f t="shared" si="0"/>
        <v>1</v>
      </c>
      <c r="L12" s="5">
        <f t="shared" si="0"/>
        <v>0</v>
      </c>
      <c r="M12" s="5">
        <f>SUM(H12:L12)</f>
        <v>2</v>
      </c>
    </row>
    <row r="13" spans="1:13" ht="17" customHeight="1">
      <c r="A13" s="4">
        <v>1100</v>
      </c>
      <c r="B13" s="5">
        <v>0</v>
      </c>
      <c r="C13" s="5">
        <v>0</v>
      </c>
      <c r="D13" s="5">
        <v>0</v>
      </c>
      <c r="E13" s="5">
        <v>0</v>
      </c>
      <c r="F13" s="5">
        <v>0</v>
      </c>
      <c r="G13" s="5">
        <f>SUM(B13:F13)</f>
        <v>0</v>
      </c>
      <c r="H13" s="5">
        <f t="shared" si="0"/>
        <v>0</v>
      </c>
      <c r="I13" s="5">
        <f t="shared" si="0"/>
        <v>0</v>
      </c>
      <c r="J13" s="5">
        <f t="shared" si="0"/>
        <v>0</v>
      </c>
      <c r="K13" s="5">
        <f t="shared" si="0"/>
        <v>0</v>
      </c>
      <c r="L13" s="5">
        <f t="shared" si="0"/>
        <v>0</v>
      </c>
      <c r="M13" s="5">
        <f>SUM(H13:L13)</f>
        <v>0</v>
      </c>
    </row>
    <row r="14" spans="1:13" ht="17" customHeight="1">
      <c r="A14" s="6" t="s">
        <v>7</v>
      </c>
      <c r="B14" s="7">
        <f t="shared" ref="B14:M14" si="1">SUM(B10:B13)</f>
        <v>126</v>
      </c>
      <c r="C14" s="7">
        <f t="shared" ref="C14" si="2">SUM(C10:C13)</f>
        <v>71</v>
      </c>
      <c r="D14" s="7">
        <f t="shared" si="1"/>
        <v>126</v>
      </c>
      <c r="E14" s="7">
        <f t="shared" si="1"/>
        <v>71</v>
      </c>
      <c r="F14" s="7">
        <f t="shared" si="1"/>
        <v>126</v>
      </c>
      <c r="G14" s="7">
        <f t="shared" si="1"/>
        <v>520</v>
      </c>
      <c r="H14" s="7">
        <f t="shared" si="1"/>
        <v>1</v>
      </c>
      <c r="I14" s="7">
        <f t="shared" si="1"/>
        <v>1</v>
      </c>
      <c r="J14" s="7">
        <f t="shared" si="1"/>
        <v>1</v>
      </c>
      <c r="K14" s="7">
        <f t="shared" si="1"/>
        <v>1</v>
      </c>
      <c r="L14" s="7">
        <f t="shared" si="1"/>
        <v>1</v>
      </c>
      <c r="M14" s="7">
        <f t="shared" si="1"/>
        <v>5</v>
      </c>
    </row>
    <row r="15" spans="1:13" ht="17" customHeight="1">
      <c r="A15" s="4">
        <v>1200</v>
      </c>
      <c r="B15" s="5">
        <v>80</v>
      </c>
      <c r="C15" s="5">
        <v>0</v>
      </c>
      <c r="D15" s="5">
        <v>80</v>
      </c>
      <c r="E15" s="5">
        <v>0</v>
      </c>
      <c r="F15" s="5">
        <v>80</v>
      </c>
      <c r="G15" s="5">
        <f>SUM(B15:F15)</f>
        <v>240</v>
      </c>
      <c r="H15" s="5">
        <f t="shared" ref="H15:L19" si="3">IF(B15&gt;0, 1, 0)</f>
        <v>1</v>
      </c>
      <c r="I15" s="5">
        <f t="shared" si="3"/>
        <v>0</v>
      </c>
      <c r="J15" s="5">
        <f t="shared" si="3"/>
        <v>1</v>
      </c>
      <c r="K15" s="5">
        <f t="shared" si="3"/>
        <v>0</v>
      </c>
      <c r="L15" s="5">
        <f t="shared" si="3"/>
        <v>1</v>
      </c>
      <c r="M15" s="5">
        <f>SUM(H15:L15)</f>
        <v>3</v>
      </c>
    </row>
    <row r="16" spans="1:13" ht="17" customHeight="1">
      <c r="A16" s="4">
        <v>1300</v>
      </c>
      <c r="B16" s="5">
        <v>194</v>
      </c>
      <c r="C16" s="5">
        <v>0</v>
      </c>
      <c r="D16" s="5">
        <v>194</v>
      </c>
      <c r="E16" s="5">
        <v>0</v>
      </c>
      <c r="F16" s="5">
        <v>194</v>
      </c>
      <c r="G16" s="5">
        <f>SUM(B16:F16)</f>
        <v>582</v>
      </c>
      <c r="H16" s="5">
        <f t="shared" si="3"/>
        <v>1</v>
      </c>
      <c r="I16" s="5">
        <f t="shared" si="3"/>
        <v>0</v>
      </c>
      <c r="J16" s="5">
        <f t="shared" si="3"/>
        <v>1</v>
      </c>
      <c r="K16" s="5">
        <f t="shared" si="3"/>
        <v>0</v>
      </c>
      <c r="L16" s="5">
        <f t="shared" si="3"/>
        <v>1</v>
      </c>
      <c r="M16" s="5">
        <f>SUM(H16:L16)</f>
        <v>3</v>
      </c>
    </row>
    <row r="17" spans="1:15" ht="17" customHeight="1">
      <c r="A17" s="4">
        <v>1400</v>
      </c>
      <c r="B17" s="5">
        <v>0</v>
      </c>
      <c r="C17" s="5">
        <v>52</v>
      </c>
      <c r="D17" s="5">
        <v>0</v>
      </c>
      <c r="E17" s="5">
        <v>52</v>
      </c>
      <c r="F17" s="5">
        <v>0</v>
      </c>
      <c r="G17" s="5">
        <f>SUM(B17:F17)</f>
        <v>104</v>
      </c>
      <c r="H17" s="5">
        <f t="shared" si="3"/>
        <v>0</v>
      </c>
      <c r="I17" s="5">
        <f t="shared" si="3"/>
        <v>1</v>
      </c>
      <c r="J17" s="5">
        <f t="shared" si="3"/>
        <v>0</v>
      </c>
      <c r="K17" s="5">
        <f t="shared" si="3"/>
        <v>1</v>
      </c>
      <c r="L17" s="5">
        <f t="shared" si="3"/>
        <v>0</v>
      </c>
      <c r="M17" s="5">
        <f>SUM(H17:L17)</f>
        <v>2</v>
      </c>
    </row>
    <row r="18" spans="1:15" ht="17" customHeight="1">
      <c r="A18" s="4">
        <v>1500</v>
      </c>
      <c r="B18" s="5">
        <v>0</v>
      </c>
      <c r="C18" s="5">
        <v>52</v>
      </c>
      <c r="D18" s="5">
        <v>0</v>
      </c>
      <c r="E18" s="5">
        <v>52</v>
      </c>
      <c r="F18" s="5">
        <v>8</v>
      </c>
      <c r="G18" s="5">
        <f>SUM(B18:F18)</f>
        <v>112</v>
      </c>
      <c r="H18" s="5">
        <f t="shared" si="3"/>
        <v>0</v>
      </c>
      <c r="I18" s="5">
        <f t="shared" si="3"/>
        <v>1</v>
      </c>
      <c r="J18" s="5">
        <f t="shared" si="3"/>
        <v>0</v>
      </c>
      <c r="K18" s="5">
        <f t="shared" si="3"/>
        <v>1</v>
      </c>
      <c r="L18" s="5">
        <f t="shared" si="3"/>
        <v>1</v>
      </c>
      <c r="M18" s="5">
        <f>SUM(H18:L18)</f>
        <v>3</v>
      </c>
    </row>
    <row r="19" spans="1:15" ht="17" customHeight="1">
      <c r="A19" s="4">
        <v>1600</v>
      </c>
      <c r="B19" s="5">
        <v>0</v>
      </c>
      <c r="C19" s="5">
        <v>0</v>
      </c>
      <c r="D19" s="5">
        <v>0</v>
      </c>
      <c r="E19" s="5">
        <v>0</v>
      </c>
      <c r="F19" s="5">
        <v>8</v>
      </c>
      <c r="G19" s="5">
        <f>SUM(B19:F19)</f>
        <v>8</v>
      </c>
      <c r="H19" s="5">
        <f t="shared" si="3"/>
        <v>0</v>
      </c>
      <c r="I19" s="5">
        <f t="shared" si="3"/>
        <v>0</v>
      </c>
      <c r="J19" s="5">
        <f t="shared" si="3"/>
        <v>0</v>
      </c>
      <c r="K19" s="5">
        <f t="shared" si="3"/>
        <v>0</v>
      </c>
      <c r="L19" s="5">
        <f t="shared" si="3"/>
        <v>1</v>
      </c>
      <c r="M19" s="5">
        <f>SUM(H19:L19)</f>
        <v>1</v>
      </c>
    </row>
    <row r="20" spans="1:15" ht="17" customHeight="1">
      <c r="A20" s="6" t="s">
        <v>8</v>
      </c>
      <c r="B20" s="7">
        <f t="shared" ref="B20:M20" si="4">SUM(B15:B19)</f>
        <v>274</v>
      </c>
      <c r="C20" s="7">
        <f t="shared" ref="C20" si="5">SUM(C15:C19)</f>
        <v>104</v>
      </c>
      <c r="D20" s="7">
        <f t="shared" si="4"/>
        <v>274</v>
      </c>
      <c r="E20" s="7">
        <f t="shared" si="4"/>
        <v>104</v>
      </c>
      <c r="F20" s="7">
        <f t="shared" si="4"/>
        <v>290</v>
      </c>
      <c r="G20" s="7">
        <f t="shared" si="4"/>
        <v>1046</v>
      </c>
      <c r="H20" s="7">
        <f t="shared" si="4"/>
        <v>2</v>
      </c>
      <c r="I20" s="7">
        <f t="shared" si="4"/>
        <v>2</v>
      </c>
      <c r="J20" s="7">
        <f t="shared" si="4"/>
        <v>2</v>
      </c>
      <c r="K20" s="7">
        <f t="shared" si="4"/>
        <v>2</v>
      </c>
      <c r="L20" s="7">
        <f t="shared" si="4"/>
        <v>4</v>
      </c>
      <c r="M20" s="7">
        <f t="shared" si="4"/>
        <v>12</v>
      </c>
    </row>
    <row r="21" spans="1:15" ht="17" customHeight="1">
      <c r="A21" s="4">
        <v>1700</v>
      </c>
      <c r="B21" s="5">
        <v>0</v>
      </c>
      <c r="C21" s="5">
        <v>0</v>
      </c>
      <c r="D21" s="5">
        <v>0</v>
      </c>
      <c r="E21" s="5">
        <v>0</v>
      </c>
      <c r="F21" s="5">
        <v>0</v>
      </c>
      <c r="G21" s="5">
        <f>SUM(B21:F21)</f>
        <v>0</v>
      </c>
      <c r="H21" s="5">
        <f t="shared" ref="H21:L25" si="6">IF(B21&gt;0, 1, 0)</f>
        <v>0</v>
      </c>
      <c r="I21" s="5">
        <f t="shared" si="6"/>
        <v>0</v>
      </c>
      <c r="J21" s="5">
        <f t="shared" si="6"/>
        <v>0</v>
      </c>
      <c r="K21" s="5">
        <f t="shared" si="6"/>
        <v>0</v>
      </c>
      <c r="L21" s="5">
        <f t="shared" si="6"/>
        <v>0</v>
      </c>
      <c r="M21" s="5">
        <f>SUM(H21:L21)</f>
        <v>0</v>
      </c>
    </row>
    <row r="22" spans="1:15" ht="17" customHeight="1">
      <c r="A22" s="4">
        <v>1800</v>
      </c>
      <c r="B22" s="5">
        <v>52</v>
      </c>
      <c r="C22" s="5">
        <v>0</v>
      </c>
      <c r="D22" s="5">
        <v>52</v>
      </c>
      <c r="E22" s="5">
        <v>0</v>
      </c>
      <c r="F22" s="5">
        <v>52</v>
      </c>
      <c r="G22" s="5">
        <f>SUM(B22:F22)</f>
        <v>156</v>
      </c>
      <c r="H22" s="5">
        <f t="shared" si="6"/>
        <v>1</v>
      </c>
      <c r="I22" s="5">
        <f t="shared" si="6"/>
        <v>0</v>
      </c>
      <c r="J22" s="5">
        <f t="shared" si="6"/>
        <v>1</v>
      </c>
      <c r="K22" s="5">
        <f t="shared" si="6"/>
        <v>0</v>
      </c>
      <c r="L22" s="5">
        <f t="shared" si="6"/>
        <v>1</v>
      </c>
      <c r="M22" s="5">
        <f>SUM(H22:L22)</f>
        <v>3</v>
      </c>
    </row>
    <row r="23" spans="1:15" ht="17" customHeight="1">
      <c r="A23" s="4">
        <v>1900</v>
      </c>
      <c r="B23" s="5">
        <v>0</v>
      </c>
      <c r="C23" s="5">
        <v>0</v>
      </c>
      <c r="D23" s="5">
        <v>0</v>
      </c>
      <c r="E23" s="5">
        <v>0</v>
      </c>
      <c r="F23" s="5">
        <v>0</v>
      </c>
      <c r="G23" s="5">
        <f>SUM(B23:F23)</f>
        <v>0</v>
      </c>
      <c r="H23" s="5">
        <f t="shared" si="6"/>
        <v>0</v>
      </c>
      <c r="I23" s="5">
        <f t="shared" si="6"/>
        <v>0</v>
      </c>
      <c r="J23" s="5">
        <f t="shared" si="6"/>
        <v>0</v>
      </c>
      <c r="K23" s="5">
        <f t="shared" si="6"/>
        <v>0</v>
      </c>
      <c r="L23" s="5">
        <f t="shared" si="6"/>
        <v>0</v>
      </c>
      <c r="M23" s="5">
        <f>SUM(H23:L23)</f>
        <v>0</v>
      </c>
    </row>
    <row r="24" spans="1:15" ht="17" customHeight="1">
      <c r="A24" s="4">
        <v>2000</v>
      </c>
      <c r="B24" s="5">
        <v>0</v>
      </c>
      <c r="C24" s="5">
        <v>0</v>
      </c>
      <c r="D24" s="5">
        <v>0</v>
      </c>
      <c r="E24" s="5">
        <v>0</v>
      </c>
      <c r="F24" s="5">
        <v>0</v>
      </c>
      <c r="G24" s="5">
        <f>SUM(B24:F24)</f>
        <v>0</v>
      </c>
      <c r="H24" s="5">
        <f t="shared" si="6"/>
        <v>0</v>
      </c>
      <c r="I24" s="5">
        <f t="shared" si="6"/>
        <v>0</v>
      </c>
      <c r="J24" s="5">
        <f t="shared" si="6"/>
        <v>0</v>
      </c>
      <c r="K24" s="5">
        <f t="shared" si="6"/>
        <v>0</v>
      </c>
      <c r="L24" s="5">
        <f t="shared" si="6"/>
        <v>0</v>
      </c>
      <c r="M24" s="5">
        <f>SUM(H24:L24)</f>
        <v>0</v>
      </c>
      <c r="N24" s="4" t="s">
        <v>25</v>
      </c>
      <c r="O24" s="14">
        <f>M14/20</f>
        <v>0.25</v>
      </c>
    </row>
    <row r="25" spans="1:15" ht="17" customHeight="1">
      <c r="A25" s="4">
        <v>2100</v>
      </c>
      <c r="B25" s="5">
        <v>0</v>
      </c>
      <c r="C25" s="5">
        <v>0</v>
      </c>
      <c r="D25" s="5">
        <v>0</v>
      </c>
      <c r="E25" s="5">
        <v>0</v>
      </c>
      <c r="F25" s="5">
        <v>0</v>
      </c>
      <c r="G25" s="5">
        <f>SUM(B25:F25)</f>
        <v>0</v>
      </c>
      <c r="H25" s="5">
        <f t="shared" si="6"/>
        <v>0</v>
      </c>
      <c r="I25" s="5">
        <f t="shared" si="6"/>
        <v>0</v>
      </c>
      <c r="J25" s="5">
        <f t="shared" si="6"/>
        <v>0</v>
      </c>
      <c r="K25" s="5">
        <f t="shared" si="6"/>
        <v>0</v>
      </c>
      <c r="L25" s="5">
        <f t="shared" si="6"/>
        <v>0</v>
      </c>
      <c r="M25" s="5">
        <f>SUM(H25:L25)</f>
        <v>0</v>
      </c>
      <c r="N25" s="4" t="s">
        <v>26</v>
      </c>
      <c r="O25" s="14">
        <f>M20/25</f>
        <v>0.48</v>
      </c>
    </row>
    <row r="26" spans="1:15" ht="17" customHeight="1">
      <c r="A26" s="6" t="s">
        <v>9</v>
      </c>
      <c r="B26" s="7">
        <f t="shared" ref="B26:M26" si="7">SUM(B21:B25)</f>
        <v>52</v>
      </c>
      <c r="C26" s="7">
        <f t="shared" si="7"/>
        <v>0</v>
      </c>
      <c r="D26" s="7">
        <f t="shared" si="7"/>
        <v>52</v>
      </c>
      <c r="E26" s="7">
        <f t="shared" si="7"/>
        <v>0</v>
      </c>
      <c r="F26" s="7">
        <f t="shared" si="7"/>
        <v>52</v>
      </c>
      <c r="G26" s="7">
        <f t="shared" si="7"/>
        <v>156</v>
      </c>
      <c r="H26" s="7">
        <f t="shared" si="7"/>
        <v>1</v>
      </c>
      <c r="I26" s="7">
        <f t="shared" si="7"/>
        <v>0</v>
      </c>
      <c r="J26" s="7">
        <f t="shared" si="7"/>
        <v>1</v>
      </c>
      <c r="K26" s="7">
        <f t="shared" si="7"/>
        <v>0</v>
      </c>
      <c r="L26" s="7">
        <f t="shared" si="7"/>
        <v>1</v>
      </c>
      <c r="M26" s="7">
        <f t="shared" si="7"/>
        <v>3</v>
      </c>
      <c r="N26" s="4" t="s">
        <v>16</v>
      </c>
      <c r="O26" s="14">
        <f>(M14+M20)/45</f>
        <v>0.37777777777777777</v>
      </c>
    </row>
    <row r="27" spans="1:15" ht="17" customHeight="1" thickBot="1">
      <c r="A27" s="8" t="s">
        <v>10</v>
      </c>
      <c r="B27" s="9">
        <f t="shared" ref="B27:M27" si="8">B14+B20+B26</f>
        <v>452</v>
      </c>
      <c r="C27" s="9">
        <f t="shared" si="8"/>
        <v>175</v>
      </c>
      <c r="D27" s="9">
        <f t="shared" si="8"/>
        <v>452</v>
      </c>
      <c r="E27" s="9">
        <f t="shared" si="8"/>
        <v>175</v>
      </c>
      <c r="F27" s="9">
        <f t="shared" si="8"/>
        <v>468</v>
      </c>
      <c r="G27" s="9">
        <f t="shared" si="8"/>
        <v>1722</v>
      </c>
      <c r="H27" s="9">
        <f t="shared" si="8"/>
        <v>4</v>
      </c>
      <c r="I27" s="9">
        <f t="shared" si="8"/>
        <v>3</v>
      </c>
      <c r="J27" s="9">
        <f t="shared" si="8"/>
        <v>4</v>
      </c>
      <c r="K27" s="9">
        <f t="shared" si="8"/>
        <v>3</v>
      </c>
      <c r="L27" s="9">
        <f t="shared" si="8"/>
        <v>6</v>
      </c>
      <c r="M27" s="9">
        <f t="shared" si="8"/>
        <v>20</v>
      </c>
      <c r="N27" s="4" t="s">
        <v>15</v>
      </c>
      <c r="O27" s="14">
        <f>M27/70</f>
        <v>0.2857142857142857</v>
      </c>
    </row>
    <row r="28" spans="1:15" ht="17" customHeight="1" thickTop="1"/>
    <row r="29" spans="1:15" ht="24">
      <c r="B29" s="10" t="s">
        <v>13</v>
      </c>
      <c r="C29" s="15" t="s">
        <v>23</v>
      </c>
      <c r="D29" s="15" t="s">
        <v>24</v>
      </c>
      <c r="E29" s="11" t="s">
        <v>22</v>
      </c>
      <c r="F29" s="11" t="s">
        <v>21</v>
      </c>
    </row>
    <row r="30" spans="1:15" ht="17" customHeight="1">
      <c r="B30" s="12" t="s">
        <v>11</v>
      </c>
      <c r="C30" s="13">
        <f>G14/C7</f>
        <v>2.6</v>
      </c>
      <c r="D30" s="13">
        <f>G20/C7</f>
        <v>5.23</v>
      </c>
      <c r="E30" s="13">
        <f>(G20+G14)/C7</f>
        <v>7.83</v>
      </c>
      <c r="F30" s="13">
        <f>G27/C7</f>
        <v>8.61</v>
      </c>
    </row>
    <row r="31" spans="1:15" ht="17" customHeight="1">
      <c r="B31" s="12" t="s">
        <v>12</v>
      </c>
      <c r="C31" s="16">
        <f>C30/20</f>
        <v>0.13</v>
      </c>
      <c r="D31" s="16">
        <f>D30/25</f>
        <v>0.20920000000000002</v>
      </c>
      <c r="E31" s="16">
        <f>E30/45</f>
        <v>0.17399999999999999</v>
      </c>
      <c r="F31" s="16">
        <f>F30/70</f>
        <v>0.123</v>
      </c>
    </row>
    <row r="32" spans="1:15" ht="17" customHeight="1">
      <c r="B32" s="12" t="s">
        <v>33</v>
      </c>
      <c r="C32" s="16">
        <f>C30/13</f>
        <v>0.2</v>
      </c>
      <c r="D32" s="16">
        <f>D30/17</f>
        <v>0.30764705882352944</v>
      </c>
      <c r="E32" s="16">
        <f>E30/30</f>
        <v>0.26100000000000001</v>
      </c>
      <c r="F32" s="16">
        <f>F30/38</f>
        <v>0.22657894736842105</v>
      </c>
    </row>
    <row r="33" spans="1:7" ht="17" customHeight="1">
      <c r="B33" s="12" t="s">
        <v>14</v>
      </c>
      <c r="C33" s="16">
        <f>O24</f>
        <v>0.25</v>
      </c>
      <c r="D33" s="16">
        <f>O25</f>
        <v>0.48</v>
      </c>
      <c r="E33" s="16">
        <f>O26</f>
        <v>0.37777777777777777</v>
      </c>
      <c r="F33" s="16">
        <f>O27</f>
        <v>0.2857142857142857</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sheetData>
  <mergeCells count="4">
    <mergeCell ref="B35:G35"/>
    <mergeCell ref="B36:G36"/>
    <mergeCell ref="B37:G37"/>
    <mergeCell ref="B38:G38"/>
  </mergeCells>
  <phoneticPr fontId="2"/>
  <pageMargins left="0.75" right="0.75" top="1" bottom="1" header="0.5" footer="0.5"/>
  <pageSetup paperSize="0"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38"/>
  <sheetViews>
    <sheetView workbookViewId="0">
      <selection activeCell="A4" activeCellId="1" sqref="P24 A4"/>
    </sheetView>
  </sheetViews>
  <sheetFormatPr baseColWidth="10" defaultColWidth="10.7109375" defaultRowHeight="12" x14ac:dyDescent="0"/>
  <cols>
    <col min="1" max="1" width="11.140625" style="1" customWidth="1"/>
    <col min="2" max="7" width="8.28515625" style="1" customWidth="1"/>
    <col min="8" max="8" width="0" style="1" hidden="1" customWidth="1"/>
    <col min="9" max="9" width="10.7109375" style="1" hidden="1" customWidth="1"/>
    <col min="10" max="15" width="0" style="1" hidden="1" customWidth="1"/>
    <col min="16" max="16384" width="10.7109375" style="1"/>
  </cols>
  <sheetData>
    <row r="1" spans="1:13">
      <c r="A1" s="1" t="s">
        <v>17</v>
      </c>
    </row>
    <row r="2" spans="1:13">
      <c r="A2" s="1" t="s">
        <v>18</v>
      </c>
    </row>
    <row r="3" spans="1:13">
      <c r="A3" s="1" t="s">
        <v>20</v>
      </c>
    </row>
    <row r="4" spans="1:13">
      <c r="A4" s="20" t="str">
        <f>REIC!A4</f>
        <v>Fall Term 2011</v>
      </c>
    </row>
    <row r="6" spans="1:13">
      <c r="A6" s="17" t="s">
        <v>27</v>
      </c>
      <c r="B6" s="19" t="s">
        <v>29</v>
      </c>
      <c r="C6" s="18">
        <v>202</v>
      </c>
    </row>
    <row r="7" spans="1:13">
      <c r="A7" s="17" t="s">
        <v>19</v>
      </c>
      <c r="B7" s="17"/>
      <c r="C7" s="18">
        <v>68</v>
      </c>
    </row>
    <row r="9" spans="1:13" ht="17" customHeight="1">
      <c r="A9" s="2" t="s">
        <v>0</v>
      </c>
      <c r="B9" s="3" t="s">
        <v>1</v>
      </c>
      <c r="C9" s="3" t="s">
        <v>2</v>
      </c>
      <c r="D9" s="3" t="s">
        <v>3</v>
      </c>
      <c r="E9" s="3" t="s">
        <v>4</v>
      </c>
      <c r="F9" s="3" t="s">
        <v>5</v>
      </c>
      <c r="G9" s="3" t="s">
        <v>6</v>
      </c>
      <c r="H9" s="3" t="s">
        <v>1</v>
      </c>
      <c r="I9" s="3" t="s">
        <v>2</v>
      </c>
      <c r="J9" s="3" t="s">
        <v>3</v>
      </c>
      <c r="K9" s="3" t="s">
        <v>4</v>
      </c>
      <c r="L9" s="3" t="s">
        <v>5</v>
      </c>
      <c r="M9" s="3" t="s">
        <v>6</v>
      </c>
    </row>
    <row r="10" spans="1:13" ht="17" customHeight="1">
      <c r="A10" s="4">
        <v>800</v>
      </c>
      <c r="B10" s="5">
        <v>0</v>
      </c>
      <c r="C10" s="5">
        <v>0</v>
      </c>
      <c r="D10" s="5">
        <v>0</v>
      </c>
      <c r="E10" s="5">
        <v>0</v>
      </c>
      <c r="F10" s="5">
        <v>0</v>
      </c>
      <c r="G10" s="5">
        <f>SUM(B10:F10)</f>
        <v>0</v>
      </c>
      <c r="H10" s="5">
        <f t="shared" ref="H10:L13" si="0">IF(B10&gt;0, 1, 0)</f>
        <v>0</v>
      </c>
      <c r="I10" s="5">
        <f t="shared" si="0"/>
        <v>0</v>
      </c>
      <c r="J10" s="5">
        <f t="shared" si="0"/>
        <v>0</v>
      </c>
      <c r="K10" s="5">
        <f t="shared" si="0"/>
        <v>0</v>
      </c>
      <c r="L10" s="5">
        <f t="shared" si="0"/>
        <v>0</v>
      </c>
      <c r="M10" s="5">
        <f>SUM(H10:L10)</f>
        <v>0</v>
      </c>
    </row>
    <row r="11" spans="1:13" ht="17" customHeight="1">
      <c r="A11" s="4">
        <v>900</v>
      </c>
      <c r="B11" s="5">
        <v>0</v>
      </c>
      <c r="C11" s="5">
        <v>0</v>
      </c>
      <c r="D11" s="5">
        <v>0</v>
      </c>
      <c r="E11" s="5">
        <v>0</v>
      </c>
      <c r="F11" s="5">
        <v>0</v>
      </c>
      <c r="G11" s="5">
        <f>SUM(B11:F11)</f>
        <v>0</v>
      </c>
      <c r="H11" s="5">
        <f t="shared" si="0"/>
        <v>0</v>
      </c>
      <c r="I11" s="5">
        <f t="shared" si="0"/>
        <v>0</v>
      </c>
      <c r="J11" s="5">
        <f t="shared" si="0"/>
        <v>0</v>
      </c>
      <c r="K11" s="5">
        <f t="shared" si="0"/>
        <v>0</v>
      </c>
      <c r="L11" s="5">
        <f t="shared" si="0"/>
        <v>0</v>
      </c>
      <c r="M11" s="5">
        <f>SUM(H11:L11)</f>
        <v>0</v>
      </c>
    </row>
    <row r="12" spans="1:13" ht="17" customHeight="1">
      <c r="A12" s="4">
        <v>1000</v>
      </c>
      <c r="B12" s="5">
        <v>18</v>
      </c>
      <c r="C12" s="5">
        <v>31</v>
      </c>
      <c r="D12" s="5">
        <v>18</v>
      </c>
      <c r="E12" s="5">
        <v>31</v>
      </c>
      <c r="F12" s="5">
        <v>18</v>
      </c>
      <c r="G12" s="5">
        <f>SUM(B12:F12)</f>
        <v>116</v>
      </c>
      <c r="H12" s="5">
        <f t="shared" si="0"/>
        <v>1</v>
      </c>
      <c r="I12" s="5">
        <f t="shared" si="0"/>
        <v>1</v>
      </c>
      <c r="J12" s="5">
        <f t="shared" si="0"/>
        <v>1</v>
      </c>
      <c r="K12" s="5">
        <f t="shared" si="0"/>
        <v>1</v>
      </c>
      <c r="L12" s="5">
        <f t="shared" si="0"/>
        <v>1</v>
      </c>
      <c r="M12" s="5">
        <f>SUM(H12:L12)</f>
        <v>5</v>
      </c>
    </row>
    <row r="13" spans="1:13" ht="17" customHeight="1">
      <c r="A13" s="4">
        <v>1100</v>
      </c>
      <c r="B13" s="5">
        <v>18</v>
      </c>
      <c r="C13" s="5">
        <v>26</v>
      </c>
      <c r="D13" s="5">
        <v>18</v>
      </c>
      <c r="E13" s="5">
        <v>26</v>
      </c>
      <c r="F13" s="5">
        <v>18</v>
      </c>
      <c r="G13" s="5">
        <f>SUM(B13:F13)</f>
        <v>106</v>
      </c>
      <c r="H13" s="5">
        <f t="shared" si="0"/>
        <v>1</v>
      </c>
      <c r="I13" s="5">
        <f t="shared" si="0"/>
        <v>1</v>
      </c>
      <c r="J13" s="5">
        <f t="shared" si="0"/>
        <v>1</v>
      </c>
      <c r="K13" s="5">
        <f t="shared" si="0"/>
        <v>1</v>
      </c>
      <c r="L13" s="5">
        <f t="shared" si="0"/>
        <v>1</v>
      </c>
      <c r="M13" s="5">
        <f>SUM(H13:L13)</f>
        <v>5</v>
      </c>
    </row>
    <row r="14" spans="1:13" ht="17" customHeight="1">
      <c r="A14" s="6" t="s">
        <v>7</v>
      </c>
      <c r="B14" s="7">
        <f t="shared" ref="B14:C14" si="1">SUM(B10:B13)</f>
        <v>36</v>
      </c>
      <c r="C14" s="7">
        <f t="shared" si="1"/>
        <v>57</v>
      </c>
      <c r="D14" s="7">
        <f t="shared" ref="D14" si="2">SUM(D10:D13)</f>
        <v>36</v>
      </c>
      <c r="E14" s="7">
        <f t="shared" ref="E14:M14" si="3">SUM(E10:E13)</f>
        <v>57</v>
      </c>
      <c r="F14" s="7">
        <f t="shared" si="3"/>
        <v>36</v>
      </c>
      <c r="G14" s="7">
        <f t="shared" si="3"/>
        <v>222</v>
      </c>
      <c r="H14" s="7">
        <f t="shared" si="3"/>
        <v>2</v>
      </c>
      <c r="I14" s="7">
        <f t="shared" si="3"/>
        <v>2</v>
      </c>
      <c r="J14" s="7">
        <f t="shared" si="3"/>
        <v>2</v>
      </c>
      <c r="K14" s="7">
        <f t="shared" si="3"/>
        <v>2</v>
      </c>
      <c r="L14" s="7">
        <f t="shared" si="3"/>
        <v>2</v>
      </c>
      <c r="M14" s="7">
        <f t="shared" si="3"/>
        <v>10</v>
      </c>
    </row>
    <row r="15" spans="1:13" ht="17" customHeight="1">
      <c r="A15" s="4">
        <v>1200</v>
      </c>
      <c r="B15" s="5">
        <v>39</v>
      </c>
      <c r="C15" s="5">
        <v>26</v>
      </c>
      <c r="D15" s="5">
        <v>39</v>
      </c>
      <c r="E15" s="5">
        <v>26</v>
      </c>
      <c r="F15" s="5">
        <v>39</v>
      </c>
      <c r="G15" s="5">
        <f>SUM(B15:F15)</f>
        <v>169</v>
      </c>
      <c r="H15" s="5">
        <f t="shared" ref="H15:L19" si="4">IF(B15&gt;0, 1, 0)</f>
        <v>1</v>
      </c>
      <c r="I15" s="5">
        <f t="shared" si="4"/>
        <v>1</v>
      </c>
      <c r="J15" s="5">
        <f t="shared" si="4"/>
        <v>1</v>
      </c>
      <c r="K15" s="5">
        <f t="shared" si="4"/>
        <v>1</v>
      </c>
      <c r="L15" s="5">
        <f t="shared" si="4"/>
        <v>1</v>
      </c>
      <c r="M15" s="5">
        <f>SUM(H15:L15)</f>
        <v>5</v>
      </c>
    </row>
    <row r="16" spans="1:13" ht="17" customHeight="1">
      <c r="A16" s="4">
        <v>1300</v>
      </c>
      <c r="B16" s="5">
        <v>51</v>
      </c>
      <c r="C16" s="5">
        <v>0</v>
      </c>
      <c r="D16" s="5">
        <v>51</v>
      </c>
      <c r="E16" s="5">
        <v>0</v>
      </c>
      <c r="F16" s="5">
        <v>51</v>
      </c>
      <c r="G16" s="5">
        <f>SUM(B16:F16)</f>
        <v>153</v>
      </c>
      <c r="H16" s="5">
        <f t="shared" si="4"/>
        <v>1</v>
      </c>
      <c r="I16" s="5">
        <f t="shared" si="4"/>
        <v>0</v>
      </c>
      <c r="J16" s="5">
        <f t="shared" si="4"/>
        <v>1</v>
      </c>
      <c r="K16" s="5">
        <f t="shared" si="4"/>
        <v>0</v>
      </c>
      <c r="L16" s="5">
        <f t="shared" si="4"/>
        <v>1</v>
      </c>
      <c r="M16" s="5">
        <f>SUM(H16:L16)</f>
        <v>3</v>
      </c>
    </row>
    <row r="17" spans="1:16" ht="17" customHeight="1">
      <c r="A17" s="4">
        <v>1400</v>
      </c>
      <c r="B17" s="5">
        <v>0</v>
      </c>
      <c r="C17" s="5">
        <v>0</v>
      </c>
      <c r="D17" s="5">
        <v>0</v>
      </c>
      <c r="E17" s="5">
        <v>0</v>
      </c>
      <c r="F17" s="5">
        <v>0</v>
      </c>
      <c r="G17" s="5">
        <f>SUM(B17:F17)</f>
        <v>0</v>
      </c>
      <c r="H17" s="5">
        <f t="shared" si="4"/>
        <v>0</v>
      </c>
      <c r="I17" s="5">
        <f t="shared" si="4"/>
        <v>0</v>
      </c>
      <c r="J17" s="5">
        <f t="shared" si="4"/>
        <v>0</v>
      </c>
      <c r="K17" s="5">
        <f t="shared" si="4"/>
        <v>0</v>
      </c>
      <c r="L17" s="5">
        <f t="shared" si="4"/>
        <v>0</v>
      </c>
      <c r="M17" s="5">
        <f>SUM(H17:L17)</f>
        <v>0</v>
      </c>
    </row>
    <row r="18" spans="1:16" ht="17" customHeight="1">
      <c r="A18" s="4">
        <v>1500</v>
      </c>
      <c r="B18" s="5">
        <v>0</v>
      </c>
      <c r="C18" s="5">
        <v>21</v>
      </c>
      <c r="D18" s="5">
        <v>3</v>
      </c>
      <c r="E18" s="5">
        <v>21</v>
      </c>
      <c r="F18" s="5">
        <v>0</v>
      </c>
      <c r="G18" s="5">
        <f>SUM(B18:F18)</f>
        <v>45</v>
      </c>
      <c r="H18" s="5">
        <f t="shared" si="4"/>
        <v>0</v>
      </c>
      <c r="I18" s="5">
        <f t="shared" si="4"/>
        <v>1</v>
      </c>
      <c r="J18" s="5">
        <f t="shared" si="4"/>
        <v>1</v>
      </c>
      <c r="K18" s="5">
        <f t="shared" si="4"/>
        <v>1</v>
      </c>
      <c r="L18" s="5">
        <f t="shared" si="4"/>
        <v>0</v>
      </c>
      <c r="M18" s="5">
        <f>SUM(H18:L18)</f>
        <v>3</v>
      </c>
    </row>
    <row r="19" spans="1:16" ht="17" customHeight="1">
      <c r="A19" s="4">
        <v>1600</v>
      </c>
      <c r="B19" s="5">
        <v>0</v>
      </c>
      <c r="C19" s="5">
        <v>21</v>
      </c>
      <c r="D19" s="5">
        <v>3</v>
      </c>
      <c r="E19" s="5">
        <v>21</v>
      </c>
      <c r="F19" s="5">
        <v>0</v>
      </c>
      <c r="G19" s="5">
        <f>SUM(B19:F19)</f>
        <v>45</v>
      </c>
      <c r="H19" s="5">
        <f t="shared" si="4"/>
        <v>0</v>
      </c>
      <c r="I19" s="5">
        <f t="shared" si="4"/>
        <v>1</v>
      </c>
      <c r="J19" s="5">
        <f t="shared" si="4"/>
        <v>1</v>
      </c>
      <c r="K19" s="5">
        <f t="shared" si="4"/>
        <v>1</v>
      </c>
      <c r="L19" s="5">
        <f t="shared" si="4"/>
        <v>0</v>
      </c>
      <c r="M19" s="5">
        <f>SUM(H19:L19)</f>
        <v>3</v>
      </c>
    </row>
    <row r="20" spans="1:16" ht="17" customHeight="1">
      <c r="A20" s="6" t="s">
        <v>8</v>
      </c>
      <c r="B20" s="7">
        <f t="shared" ref="B20:C20" si="5">SUM(B15:B19)</f>
        <v>90</v>
      </c>
      <c r="C20" s="7">
        <f t="shared" si="5"/>
        <v>68</v>
      </c>
      <c r="D20" s="7">
        <f t="shared" ref="D20" si="6">SUM(D15:D19)</f>
        <v>96</v>
      </c>
      <c r="E20" s="7">
        <f t="shared" ref="E20:M20" si="7">SUM(E15:E19)</f>
        <v>68</v>
      </c>
      <c r="F20" s="7">
        <f t="shared" si="7"/>
        <v>90</v>
      </c>
      <c r="G20" s="7">
        <f t="shared" si="7"/>
        <v>412</v>
      </c>
      <c r="H20" s="7">
        <f t="shared" si="7"/>
        <v>2</v>
      </c>
      <c r="I20" s="7">
        <f t="shared" si="7"/>
        <v>3</v>
      </c>
      <c r="J20" s="7">
        <f t="shared" si="7"/>
        <v>4</v>
      </c>
      <c r="K20" s="7">
        <f t="shared" si="7"/>
        <v>3</v>
      </c>
      <c r="L20" s="7">
        <f t="shared" si="7"/>
        <v>2</v>
      </c>
      <c r="M20" s="7">
        <f t="shared" si="7"/>
        <v>14</v>
      </c>
    </row>
    <row r="21" spans="1:16" ht="17" customHeight="1">
      <c r="A21" s="4">
        <v>1700</v>
      </c>
      <c r="B21" s="5">
        <v>0</v>
      </c>
      <c r="C21" s="5">
        <v>0</v>
      </c>
      <c r="D21" s="5">
        <v>0</v>
      </c>
      <c r="E21" s="5">
        <v>0</v>
      </c>
      <c r="F21" s="5">
        <v>0</v>
      </c>
      <c r="G21" s="5">
        <f>SUM(B21:F21)</f>
        <v>0</v>
      </c>
      <c r="H21" s="5">
        <f t="shared" ref="H21:L25" si="8">IF(B21&gt;0, 1, 0)</f>
        <v>0</v>
      </c>
      <c r="I21" s="5">
        <f t="shared" si="8"/>
        <v>0</v>
      </c>
      <c r="J21" s="5">
        <f t="shared" si="8"/>
        <v>0</v>
      </c>
      <c r="K21" s="5">
        <f t="shared" si="8"/>
        <v>0</v>
      </c>
      <c r="L21" s="5">
        <f t="shared" si="8"/>
        <v>0</v>
      </c>
      <c r="M21" s="5">
        <f>SUM(H21:L21)</f>
        <v>0</v>
      </c>
    </row>
    <row r="22" spans="1:16" ht="17" customHeight="1">
      <c r="A22" s="4">
        <v>1800</v>
      </c>
      <c r="B22" s="5">
        <v>0</v>
      </c>
      <c r="C22" s="5">
        <v>0</v>
      </c>
      <c r="D22" s="5">
        <v>0</v>
      </c>
      <c r="E22" s="5">
        <v>0</v>
      </c>
      <c r="F22" s="5">
        <v>0</v>
      </c>
      <c r="G22" s="5">
        <f>SUM(B22:F22)</f>
        <v>0</v>
      </c>
      <c r="H22" s="5">
        <f t="shared" si="8"/>
        <v>0</v>
      </c>
      <c r="I22" s="5">
        <f t="shared" si="8"/>
        <v>0</v>
      </c>
      <c r="J22" s="5">
        <f t="shared" si="8"/>
        <v>0</v>
      </c>
      <c r="K22" s="5">
        <f t="shared" si="8"/>
        <v>0</v>
      </c>
      <c r="L22" s="5">
        <f t="shared" si="8"/>
        <v>0</v>
      </c>
      <c r="M22" s="5">
        <f>SUM(H22:L22)</f>
        <v>0</v>
      </c>
    </row>
    <row r="23" spans="1:16" ht="17" customHeight="1">
      <c r="A23" s="4">
        <v>1900</v>
      </c>
      <c r="B23" s="5">
        <v>0</v>
      </c>
      <c r="C23" s="5">
        <v>0</v>
      </c>
      <c r="D23" s="5">
        <v>0</v>
      </c>
      <c r="E23" s="5">
        <v>0</v>
      </c>
      <c r="F23" s="5">
        <v>0</v>
      </c>
      <c r="G23" s="5">
        <f>SUM(B23:F23)</f>
        <v>0</v>
      </c>
      <c r="H23" s="5">
        <f t="shared" si="8"/>
        <v>0</v>
      </c>
      <c r="I23" s="5">
        <f t="shared" si="8"/>
        <v>0</v>
      </c>
      <c r="J23" s="5">
        <f t="shared" si="8"/>
        <v>0</v>
      </c>
      <c r="K23" s="5">
        <f t="shared" si="8"/>
        <v>0</v>
      </c>
      <c r="L23" s="5">
        <f t="shared" si="8"/>
        <v>0</v>
      </c>
      <c r="M23" s="5">
        <f>SUM(H23:L23)</f>
        <v>0</v>
      </c>
    </row>
    <row r="24" spans="1:16" ht="17" customHeight="1">
      <c r="A24" s="4">
        <v>2000</v>
      </c>
      <c r="B24" s="5">
        <v>0</v>
      </c>
      <c r="C24" s="5">
        <v>0</v>
      </c>
      <c r="D24" s="5">
        <v>0</v>
      </c>
      <c r="E24" s="5">
        <v>0</v>
      </c>
      <c r="F24" s="5">
        <v>0</v>
      </c>
      <c r="G24" s="5">
        <f>SUM(B24:F24)</f>
        <v>0</v>
      </c>
      <c r="H24" s="5">
        <f t="shared" si="8"/>
        <v>0</v>
      </c>
      <c r="I24" s="5">
        <f t="shared" si="8"/>
        <v>0</v>
      </c>
      <c r="J24" s="5">
        <f t="shared" si="8"/>
        <v>0</v>
      </c>
      <c r="K24" s="5">
        <f t="shared" si="8"/>
        <v>0</v>
      </c>
      <c r="L24" s="5">
        <f t="shared" si="8"/>
        <v>0</v>
      </c>
      <c r="M24" s="5">
        <f>SUM(H24:L24)</f>
        <v>0</v>
      </c>
      <c r="N24" s="4" t="s">
        <v>25</v>
      </c>
      <c r="O24" s="14">
        <f>M14/20</f>
        <v>0.5</v>
      </c>
      <c r="P24" s="20">
        <f>REIC!P24</f>
        <v>0</v>
      </c>
    </row>
    <row r="25" spans="1:16" ht="17" customHeight="1">
      <c r="A25" s="4">
        <v>2100</v>
      </c>
      <c r="B25" s="5">
        <v>0</v>
      </c>
      <c r="C25" s="5">
        <v>0</v>
      </c>
      <c r="D25" s="5">
        <v>0</v>
      </c>
      <c r="E25" s="5">
        <v>0</v>
      </c>
      <c r="F25" s="5">
        <v>0</v>
      </c>
      <c r="G25" s="5">
        <f>SUM(B25:F25)</f>
        <v>0</v>
      </c>
      <c r="H25" s="5">
        <f t="shared" si="8"/>
        <v>0</v>
      </c>
      <c r="I25" s="5">
        <f t="shared" si="8"/>
        <v>0</v>
      </c>
      <c r="J25" s="5">
        <f t="shared" si="8"/>
        <v>0</v>
      </c>
      <c r="K25" s="5">
        <f t="shared" si="8"/>
        <v>0</v>
      </c>
      <c r="L25" s="5">
        <f t="shared" si="8"/>
        <v>0</v>
      </c>
      <c r="M25" s="5">
        <f>SUM(H25:L25)</f>
        <v>0</v>
      </c>
      <c r="N25" s="4" t="s">
        <v>26</v>
      </c>
      <c r="O25" s="14">
        <f>M20/25</f>
        <v>0.56000000000000005</v>
      </c>
    </row>
    <row r="26" spans="1:16" ht="17" customHeight="1">
      <c r="A26" s="6" t="s">
        <v>9</v>
      </c>
      <c r="B26" s="7">
        <f t="shared" ref="B26:C26" si="9">SUM(B21:B25)</f>
        <v>0</v>
      </c>
      <c r="C26" s="7">
        <f t="shared" si="9"/>
        <v>0</v>
      </c>
      <c r="D26" s="7">
        <f t="shared" ref="D26" si="10">SUM(D21:D25)</f>
        <v>0</v>
      </c>
      <c r="E26" s="7">
        <f t="shared" ref="E26:M26" si="11">SUM(E21:E25)</f>
        <v>0</v>
      </c>
      <c r="F26" s="7">
        <f t="shared" si="11"/>
        <v>0</v>
      </c>
      <c r="G26" s="7">
        <f t="shared" si="11"/>
        <v>0</v>
      </c>
      <c r="H26" s="7">
        <f t="shared" si="11"/>
        <v>0</v>
      </c>
      <c r="I26" s="7">
        <f t="shared" si="11"/>
        <v>0</v>
      </c>
      <c r="J26" s="7">
        <f t="shared" si="11"/>
        <v>0</v>
      </c>
      <c r="K26" s="7">
        <f t="shared" si="11"/>
        <v>0</v>
      </c>
      <c r="L26" s="7">
        <f t="shared" si="11"/>
        <v>0</v>
      </c>
      <c r="M26" s="7">
        <f t="shared" si="11"/>
        <v>0</v>
      </c>
      <c r="N26" s="4" t="s">
        <v>16</v>
      </c>
      <c r="O26" s="14">
        <f>(M14+M20)/45</f>
        <v>0.53333333333333333</v>
      </c>
    </row>
    <row r="27" spans="1:16" ht="17" customHeight="1" thickBot="1">
      <c r="A27" s="8" t="s">
        <v>10</v>
      </c>
      <c r="B27" s="9">
        <f t="shared" ref="B27:M27" si="12">B14+B20+B26</f>
        <v>126</v>
      </c>
      <c r="C27" s="9">
        <f t="shared" si="12"/>
        <v>125</v>
      </c>
      <c r="D27" s="9">
        <f t="shared" si="12"/>
        <v>132</v>
      </c>
      <c r="E27" s="9">
        <f t="shared" si="12"/>
        <v>125</v>
      </c>
      <c r="F27" s="9">
        <f t="shared" si="12"/>
        <v>126</v>
      </c>
      <c r="G27" s="9">
        <f t="shared" si="12"/>
        <v>634</v>
      </c>
      <c r="H27" s="9">
        <f t="shared" si="12"/>
        <v>4</v>
      </c>
      <c r="I27" s="9">
        <f t="shared" si="12"/>
        <v>5</v>
      </c>
      <c r="J27" s="9">
        <f t="shared" si="12"/>
        <v>6</v>
      </c>
      <c r="K27" s="9">
        <f t="shared" si="12"/>
        <v>5</v>
      </c>
      <c r="L27" s="9">
        <f t="shared" si="12"/>
        <v>4</v>
      </c>
      <c r="M27" s="9">
        <f t="shared" si="12"/>
        <v>24</v>
      </c>
      <c r="N27" s="4" t="s">
        <v>15</v>
      </c>
      <c r="O27" s="14">
        <f>M27/70</f>
        <v>0.34285714285714286</v>
      </c>
    </row>
    <row r="28" spans="1:16" ht="17" customHeight="1" thickTop="1"/>
    <row r="29" spans="1:16" ht="24">
      <c r="B29" s="10" t="s">
        <v>13</v>
      </c>
      <c r="C29" s="15" t="s">
        <v>23</v>
      </c>
      <c r="D29" s="15" t="s">
        <v>24</v>
      </c>
      <c r="E29" s="11" t="s">
        <v>22</v>
      </c>
      <c r="F29" s="11" t="s">
        <v>21</v>
      </c>
    </row>
    <row r="30" spans="1:16" ht="17" customHeight="1">
      <c r="B30" s="12" t="s">
        <v>11</v>
      </c>
      <c r="C30" s="13">
        <f>G14/C7</f>
        <v>3.2647058823529411</v>
      </c>
      <c r="D30" s="13">
        <f>G20/C7</f>
        <v>6.0588235294117645</v>
      </c>
      <c r="E30" s="13">
        <f>(G20+G14)/C7</f>
        <v>9.3235294117647065</v>
      </c>
      <c r="F30" s="13">
        <f>G27/C7</f>
        <v>9.3235294117647065</v>
      </c>
    </row>
    <row r="31" spans="1:16" ht="17" customHeight="1">
      <c r="B31" s="12" t="s">
        <v>12</v>
      </c>
      <c r="C31" s="16">
        <f>C30/20</f>
        <v>0.16323529411764706</v>
      </c>
      <c r="D31" s="16">
        <f>D30/25</f>
        <v>0.24235294117647058</v>
      </c>
      <c r="E31" s="16">
        <f>E30/45</f>
        <v>0.20718954248366014</v>
      </c>
      <c r="F31" s="16">
        <f>F30/70</f>
        <v>0.13319327731092437</v>
      </c>
    </row>
    <row r="32" spans="1:16" ht="17" customHeight="1">
      <c r="B32" s="12" t="s">
        <v>33</v>
      </c>
      <c r="C32" s="16">
        <f>C30/9</f>
        <v>0.36274509803921567</v>
      </c>
      <c r="D32" s="16">
        <f>D30/13</f>
        <v>0.4660633484162896</v>
      </c>
      <c r="E32" s="16">
        <f>E30/22</f>
        <v>0.4237967914438503</v>
      </c>
      <c r="F32" s="16">
        <f>F30/28</f>
        <v>0.33298319327731096</v>
      </c>
    </row>
    <row r="33" spans="1:7" ht="17" customHeight="1">
      <c r="B33" s="12" t="s">
        <v>14</v>
      </c>
      <c r="C33" s="16">
        <f>O24</f>
        <v>0.5</v>
      </c>
      <c r="D33" s="16">
        <f>O25</f>
        <v>0.56000000000000005</v>
      </c>
      <c r="E33" s="16">
        <f>O26</f>
        <v>0.53333333333333333</v>
      </c>
      <c r="F33" s="16">
        <f>O27</f>
        <v>0.34285714285714286</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sheetData>
  <mergeCells count="4">
    <mergeCell ref="B35:G35"/>
    <mergeCell ref="B36:G36"/>
    <mergeCell ref="B37:G37"/>
    <mergeCell ref="B38:G38"/>
  </mergeCells>
  <phoneticPr fontId="2"/>
  <pageMargins left="0.75" right="0.75" top="1" bottom="1" header="0.5" footer="0.5"/>
  <pageSetup paperSize="0"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8"/>
  <sheetViews>
    <sheetView workbookViewId="0">
      <selection activeCell="A4" sqref="A4"/>
    </sheetView>
  </sheetViews>
  <sheetFormatPr baseColWidth="10" defaultColWidth="10.7109375" defaultRowHeight="12" x14ac:dyDescent="0"/>
  <cols>
    <col min="1" max="1" width="11.140625" style="1" customWidth="1"/>
    <col min="2" max="7" width="8.28515625" style="1" customWidth="1"/>
    <col min="8" max="8" width="0" style="1" hidden="1" customWidth="1"/>
    <col min="9" max="9" width="10.7109375" style="1" hidden="1" customWidth="1"/>
    <col min="10" max="15" width="0" style="1" hidden="1" customWidth="1"/>
    <col min="16" max="16384" width="10.7109375" style="1"/>
  </cols>
  <sheetData>
    <row r="1" spans="1:13">
      <c r="A1" s="1" t="s">
        <v>17</v>
      </c>
    </row>
    <row r="2" spans="1:13">
      <c r="A2" s="1" t="s">
        <v>18</v>
      </c>
    </row>
    <row r="3" spans="1:13">
      <c r="A3" s="1" t="s">
        <v>20</v>
      </c>
    </row>
    <row r="4" spans="1:13">
      <c r="A4" s="20" t="str">
        <f>REIC!A4</f>
        <v>Fall Term 2011</v>
      </c>
    </row>
    <row r="6" spans="1:13">
      <c r="A6" s="17" t="s">
        <v>27</v>
      </c>
      <c r="B6" s="19" t="s">
        <v>29</v>
      </c>
      <c r="C6" s="18">
        <v>203</v>
      </c>
    </row>
    <row r="7" spans="1:13">
      <c r="A7" s="17" t="s">
        <v>19</v>
      </c>
      <c r="B7" s="17"/>
      <c r="C7" s="18">
        <v>35</v>
      </c>
    </row>
    <row r="9" spans="1:13" ht="17" customHeight="1">
      <c r="A9" s="2" t="s">
        <v>0</v>
      </c>
      <c r="B9" s="3" t="s">
        <v>1</v>
      </c>
      <c r="C9" s="3" t="s">
        <v>2</v>
      </c>
      <c r="D9" s="3" t="s">
        <v>3</v>
      </c>
      <c r="E9" s="3" t="s">
        <v>4</v>
      </c>
      <c r="F9" s="3" t="s">
        <v>5</v>
      </c>
      <c r="G9" s="3" t="s">
        <v>6</v>
      </c>
      <c r="H9" s="3" t="s">
        <v>1</v>
      </c>
      <c r="I9" s="3" t="s">
        <v>2</v>
      </c>
      <c r="J9" s="3" t="s">
        <v>3</v>
      </c>
      <c r="K9" s="3" t="s">
        <v>4</v>
      </c>
      <c r="L9" s="3" t="s">
        <v>5</v>
      </c>
      <c r="M9" s="3" t="s">
        <v>6</v>
      </c>
    </row>
    <row r="10" spans="1:13" ht="17" customHeight="1">
      <c r="A10" s="4">
        <v>800</v>
      </c>
      <c r="B10" s="5">
        <v>0</v>
      </c>
      <c r="C10" s="5">
        <v>0</v>
      </c>
      <c r="D10" s="5">
        <v>0</v>
      </c>
      <c r="E10" s="5">
        <v>0</v>
      </c>
      <c r="F10" s="5">
        <v>0</v>
      </c>
      <c r="G10" s="5">
        <f>SUM(B10:F10)</f>
        <v>0</v>
      </c>
      <c r="H10" s="5">
        <f t="shared" ref="H10:L13" si="0">IF(B10&gt;0, 1, 0)</f>
        <v>0</v>
      </c>
      <c r="I10" s="5">
        <f t="shared" si="0"/>
        <v>0</v>
      </c>
      <c r="J10" s="5">
        <f t="shared" si="0"/>
        <v>0</v>
      </c>
      <c r="K10" s="5">
        <f t="shared" si="0"/>
        <v>0</v>
      </c>
      <c r="L10" s="5">
        <f t="shared" si="0"/>
        <v>0</v>
      </c>
      <c r="M10" s="5">
        <f>SUM(H10:L10)</f>
        <v>0</v>
      </c>
    </row>
    <row r="11" spans="1:13" ht="17" customHeight="1">
      <c r="A11" s="4">
        <v>900</v>
      </c>
      <c r="B11" s="5">
        <v>0</v>
      </c>
      <c r="C11" s="5">
        <v>0</v>
      </c>
      <c r="D11" s="5">
        <v>0</v>
      </c>
      <c r="E11" s="5">
        <v>0</v>
      </c>
      <c r="F11" s="5">
        <v>0</v>
      </c>
      <c r="G11" s="5">
        <f>SUM(B11:F11)</f>
        <v>0</v>
      </c>
      <c r="H11" s="5">
        <f t="shared" si="0"/>
        <v>0</v>
      </c>
      <c r="I11" s="5">
        <f t="shared" si="0"/>
        <v>0</v>
      </c>
      <c r="J11" s="5">
        <f t="shared" si="0"/>
        <v>0</v>
      </c>
      <c r="K11" s="5">
        <f t="shared" si="0"/>
        <v>0</v>
      </c>
      <c r="L11" s="5">
        <f t="shared" si="0"/>
        <v>0</v>
      </c>
      <c r="M11" s="5">
        <f>SUM(H11:L11)</f>
        <v>0</v>
      </c>
    </row>
    <row r="12" spans="1:13" ht="17" customHeight="1">
      <c r="A12" s="4">
        <v>1000</v>
      </c>
      <c r="B12" s="5">
        <v>18</v>
      </c>
      <c r="C12" s="5">
        <v>31</v>
      </c>
      <c r="D12" s="5">
        <v>18</v>
      </c>
      <c r="E12" s="5">
        <v>31</v>
      </c>
      <c r="F12" s="5">
        <v>18</v>
      </c>
      <c r="G12" s="5">
        <f>SUM(B12:F12)</f>
        <v>116</v>
      </c>
      <c r="H12" s="5">
        <f t="shared" si="0"/>
        <v>1</v>
      </c>
      <c r="I12" s="5">
        <f t="shared" si="0"/>
        <v>1</v>
      </c>
      <c r="J12" s="5">
        <f t="shared" si="0"/>
        <v>1</v>
      </c>
      <c r="K12" s="5">
        <f t="shared" si="0"/>
        <v>1</v>
      </c>
      <c r="L12" s="5">
        <f t="shared" si="0"/>
        <v>1</v>
      </c>
      <c r="M12" s="5">
        <f>SUM(H12:L12)</f>
        <v>5</v>
      </c>
    </row>
    <row r="13" spans="1:13" ht="17" customHeight="1">
      <c r="A13" s="4">
        <v>1100</v>
      </c>
      <c r="B13" s="5">
        <v>18</v>
      </c>
      <c r="C13" s="5">
        <v>26</v>
      </c>
      <c r="D13" s="5">
        <v>18</v>
      </c>
      <c r="E13" s="5">
        <v>26</v>
      </c>
      <c r="F13" s="5">
        <v>18</v>
      </c>
      <c r="G13" s="5">
        <f>SUM(B13:F13)</f>
        <v>106</v>
      </c>
      <c r="H13" s="5">
        <f t="shared" si="0"/>
        <v>1</v>
      </c>
      <c r="I13" s="5">
        <f t="shared" si="0"/>
        <v>1</v>
      </c>
      <c r="J13" s="5">
        <f t="shared" si="0"/>
        <v>1</v>
      </c>
      <c r="K13" s="5">
        <f t="shared" si="0"/>
        <v>1</v>
      </c>
      <c r="L13" s="5">
        <f t="shared" si="0"/>
        <v>1</v>
      </c>
      <c r="M13" s="5">
        <f>SUM(H13:L13)</f>
        <v>5</v>
      </c>
    </row>
    <row r="14" spans="1:13" ht="17" customHeight="1">
      <c r="A14" s="6" t="s">
        <v>7</v>
      </c>
      <c r="B14" s="7">
        <f t="shared" ref="B14:M14" si="1">SUM(B10:B13)</f>
        <v>36</v>
      </c>
      <c r="C14" s="7">
        <f t="shared" si="1"/>
        <v>57</v>
      </c>
      <c r="D14" s="7">
        <f t="shared" si="1"/>
        <v>36</v>
      </c>
      <c r="E14" s="7">
        <f t="shared" ref="E14" si="2">SUM(E10:E13)</f>
        <v>57</v>
      </c>
      <c r="F14" s="7">
        <f t="shared" si="1"/>
        <v>36</v>
      </c>
      <c r="G14" s="7">
        <f t="shared" si="1"/>
        <v>222</v>
      </c>
      <c r="H14" s="7">
        <f t="shared" si="1"/>
        <v>2</v>
      </c>
      <c r="I14" s="7">
        <f t="shared" si="1"/>
        <v>2</v>
      </c>
      <c r="J14" s="7">
        <f t="shared" si="1"/>
        <v>2</v>
      </c>
      <c r="K14" s="7">
        <f t="shared" si="1"/>
        <v>2</v>
      </c>
      <c r="L14" s="7">
        <f t="shared" si="1"/>
        <v>2</v>
      </c>
      <c r="M14" s="7">
        <f t="shared" si="1"/>
        <v>10</v>
      </c>
    </row>
    <row r="15" spans="1:13" ht="17" customHeight="1">
      <c r="A15" s="4">
        <v>1200</v>
      </c>
      <c r="B15" s="5">
        <v>39</v>
      </c>
      <c r="C15" s="5">
        <v>26</v>
      </c>
      <c r="D15" s="5">
        <v>39</v>
      </c>
      <c r="E15" s="5">
        <v>26</v>
      </c>
      <c r="F15" s="5">
        <v>39</v>
      </c>
      <c r="G15" s="5">
        <f>SUM(B15:F15)</f>
        <v>169</v>
      </c>
      <c r="H15" s="5">
        <f t="shared" ref="H15:L19" si="3">IF(B15&gt;0, 1, 0)</f>
        <v>1</v>
      </c>
      <c r="I15" s="5">
        <f t="shared" si="3"/>
        <v>1</v>
      </c>
      <c r="J15" s="5">
        <f t="shared" si="3"/>
        <v>1</v>
      </c>
      <c r="K15" s="5">
        <f t="shared" si="3"/>
        <v>1</v>
      </c>
      <c r="L15" s="5">
        <f t="shared" si="3"/>
        <v>1</v>
      </c>
      <c r="M15" s="5">
        <f>SUM(H15:L15)</f>
        <v>5</v>
      </c>
    </row>
    <row r="16" spans="1:13" ht="17" customHeight="1">
      <c r="A16" s="4">
        <v>1300</v>
      </c>
      <c r="B16" s="5">
        <v>51</v>
      </c>
      <c r="C16" s="5">
        <v>0</v>
      </c>
      <c r="D16" s="5">
        <v>51</v>
      </c>
      <c r="E16" s="5">
        <v>0</v>
      </c>
      <c r="F16" s="5">
        <v>51</v>
      </c>
      <c r="G16" s="5">
        <f>SUM(B16:F16)</f>
        <v>153</v>
      </c>
      <c r="H16" s="5">
        <f t="shared" si="3"/>
        <v>1</v>
      </c>
      <c r="I16" s="5">
        <f t="shared" si="3"/>
        <v>0</v>
      </c>
      <c r="J16" s="5">
        <f t="shared" si="3"/>
        <v>1</v>
      </c>
      <c r="K16" s="5">
        <f t="shared" si="3"/>
        <v>0</v>
      </c>
      <c r="L16" s="5">
        <f t="shared" si="3"/>
        <v>1</v>
      </c>
      <c r="M16" s="5">
        <f>SUM(H16:L16)</f>
        <v>3</v>
      </c>
    </row>
    <row r="17" spans="1:15" ht="17" customHeight="1">
      <c r="A17" s="4">
        <v>1400</v>
      </c>
      <c r="B17" s="5">
        <v>0</v>
      </c>
      <c r="C17" s="5">
        <v>0</v>
      </c>
      <c r="D17" s="5">
        <v>0</v>
      </c>
      <c r="E17" s="5">
        <v>0</v>
      </c>
      <c r="F17" s="5">
        <v>0</v>
      </c>
      <c r="G17" s="5">
        <f>SUM(B17:F17)</f>
        <v>0</v>
      </c>
      <c r="H17" s="5">
        <f t="shared" si="3"/>
        <v>0</v>
      </c>
      <c r="I17" s="5">
        <f t="shared" si="3"/>
        <v>0</v>
      </c>
      <c r="J17" s="5">
        <f t="shared" si="3"/>
        <v>0</v>
      </c>
      <c r="K17" s="5">
        <f t="shared" si="3"/>
        <v>0</v>
      </c>
      <c r="L17" s="5">
        <f t="shared" si="3"/>
        <v>0</v>
      </c>
      <c r="M17" s="5">
        <f>SUM(H17:L17)</f>
        <v>0</v>
      </c>
    </row>
    <row r="18" spans="1:15" ht="17" customHeight="1">
      <c r="A18" s="4">
        <v>1500</v>
      </c>
      <c r="B18" s="5">
        <v>0</v>
      </c>
      <c r="C18" s="5">
        <v>21</v>
      </c>
      <c r="D18" s="5">
        <v>3</v>
      </c>
      <c r="E18" s="5">
        <v>21</v>
      </c>
      <c r="F18" s="5">
        <v>0</v>
      </c>
      <c r="G18" s="5">
        <f>SUM(B18:F18)</f>
        <v>45</v>
      </c>
      <c r="H18" s="5">
        <f t="shared" si="3"/>
        <v>0</v>
      </c>
      <c r="I18" s="5">
        <f t="shared" si="3"/>
        <v>1</v>
      </c>
      <c r="J18" s="5">
        <f t="shared" si="3"/>
        <v>1</v>
      </c>
      <c r="K18" s="5">
        <f t="shared" si="3"/>
        <v>1</v>
      </c>
      <c r="L18" s="5">
        <f t="shared" si="3"/>
        <v>0</v>
      </c>
      <c r="M18" s="5">
        <f>SUM(H18:L18)</f>
        <v>3</v>
      </c>
    </row>
    <row r="19" spans="1:15" ht="17" customHeight="1">
      <c r="A19" s="4">
        <v>1600</v>
      </c>
      <c r="B19" s="5">
        <v>0</v>
      </c>
      <c r="C19" s="5">
        <v>21</v>
      </c>
      <c r="D19" s="5">
        <v>3</v>
      </c>
      <c r="E19" s="5">
        <v>21</v>
      </c>
      <c r="F19" s="5">
        <v>0</v>
      </c>
      <c r="G19" s="5">
        <f>SUM(B19:F19)</f>
        <v>45</v>
      </c>
      <c r="H19" s="5">
        <f t="shared" si="3"/>
        <v>0</v>
      </c>
      <c r="I19" s="5">
        <f t="shared" si="3"/>
        <v>1</v>
      </c>
      <c r="J19" s="5">
        <f t="shared" si="3"/>
        <v>1</v>
      </c>
      <c r="K19" s="5">
        <f t="shared" si="3"/>
        <v>1</v>
      </c>
      <c r="L19" s="5">
        <f t="shared" si="3"/>
        <v>0</v>
      </c>
      <c r="M19" s="5">
        <f>SUM(H19:L19)</f>
        <v>3</v>
      </c>
    </row>
    <row r="20" spans="1:15" ht="17" customHeight="1">
      <c r="A20" s="6" t="s">
        <v>8</v>
      </c>
      <c r="B20" s="7">
        <f t="shared" ref="B20:M20" si="4">SUM(B15:B19)</f>
        <v>90</v>
      </c>
      <c r="C20" s="7">
        <f t="shared" si="4"/>
        <v>68</v>
      </c>
      <c r="D20" s="7">
        <f t="shared" si="4"/>
        <v>96</v>
      </c>
      <c r="E20" s="7">
        <f t="shared" ref="E20" si="5">SUM(E15:E19)</f>
        <v>68</v>
      </c>
      <c r="F20" s="7">
        <f t="shared" si="4"/>
        <v>90</v>
      </c>
      <c r="G20" s="7">
        <f t="shared" si="4"/>
        <v>412</v>
      </c>
      <c r="H20" s="7">
        <f t="shared" si="4"/>
        <v>2</v>
      </c>
      <c r="I20" s="7">
        <f t="shared" si="4"/>
        <v>3</v>
      </c>
      <c r="J20" s="7">
        <f t="shared" si="4"/>
        <v>4</v>
      </c>
      <c r="K20" s="7">
        <f t="shared" si="4"/>
        <v>3</v>
      </c>
      <c r="L20" s="7">
        <f t="shared" si="4"/>
        <v>2</v>
      </c>
      <c r="M20" s="7">
        <f t="shared" si="4"/>
        <v>14</v>
      </c>
    </row>
    <row r="21" spans="1:15" ht="17" customHeight="1">
      <c r="A21" s="4">
        <v>1700</v>
      </c>
      <c r="B21" s="5">
        <v>0</v>
      </c>
      <c r="C21" s="5">
        <v>0</v>
      </c>
      <c r="D21" s="5">
        <v>0</v>
      </c>
      <c r="E21" s="5">
        <v>0</v>
      </c>
      <c r="F21" s="5">
        <v>0</v>
      </c>
      <c r="G21" s="5">
        <f>SUM(B21:F21)</f>
        <v>0</v>
      </c>
      <c r="H21" s="5">
        <f t="shared" ref="H21:L25" si="6">IF(B21&gt;0, 1, 0)</f>
        <v>0</v>
      </c>
      <c r="I21" s="5">
        <f t="shared" si="6"/>
        <v>0</v>
      </c>
      <c r="J21" s="5">
        <f t="shared" si="6"/>
        <v>0</v>
      </c>
      <c r="K21" s="5">
        <f t="shared" si="6"/>
        <v>0</v>
      </c>
      <c r="L21" s="5">
        <f t="shared" si="6"/>
        <v>0</v>
      </c>
      <c r="M21" s="5">
        <f>SUM(H21:L21)</f>
        <v>0</v>
      </c>
    </row>
    <row r="22" spans="1:15" ht="17" customHeight="1">
      <c r="A22" s="4">
        <v>1800</v>
      </c>
      <c r="B22" s="5">
        <v>0</v>
      </c>
      <c r="C22" s="5">
        <v>0</v>
      </c>
      <c r="D22" s="5">
        <v>0</v>
      </c>
      <c r="E22" s="5">
        <v>0</v>
      </c>
      <c r="F22" s="5">
        <v>0</v>
      </c>
      <c r="G22" s="5">
        <f>SUM(B22:F22)</f>
        <v>0</v>
      </c>
      <c r="H22" s="5">
        <f t="shared" si="6"/>
        <v>0</v>
      </c>
      <c r="I22" s="5">
        <f t="shared" si="6"/>
        <v>0</v>
      </c>
      <c r="J22" s="5">
        <f t="shared" si="6"/>
        <v>0</v>
      </c>
      <c r="K22" s="5">
        <f t="shared" si="6"/>
        <v>0</v>
      </c>
      <c r="L22" s="5">
        <f t="shared" si="6"/>
        <v>0</v>
      </c>
      <c r="M22" s="5">
        <f>SUM(H22:L22)</f>
        <v>0</v>
      </c>
    </row>
    <row r="23" spans="1:15" ht="17" customHeight="1">
      <c r="A23" s="4">
        <v>1900</v>
      </c>
      <c r="B23" s="5">
        <v>0</v>
      </c>
      <c r="C23" s="5">
        <v>0</v>
      </c>
      <c r="D23" s="5">
        <v>0</v>
      </c>
      <c r="E23" s="5">
        <v>0</v>
      </c>
      <c r="F23" s="5">
        <v>0</v>
      </c>
      <c r="G23" s="5">
        <f>SUM(B23:F23)</f>
        <v>0</v>
      </c>
      <c r="H23" s="5">
        <f t="shared" si="6"/>
        <v>0</v>
      </c>
      <c r="I23" s="5">
        <f t="shared" si="6"/>
        <v>0</v>
      </c>
      <c r="J23" s="5">
        <f t="shared" si="6"/>
        <v>0</v>
      </c>
      <c r="K23" s="5">
        <f t="shared" si="6"/>
        <v>0</v>
      </c>
      <c r="L23" s="5">
        <f t="shared" si="6"/>
        <v>0</v>
      </c>
      <c r="M23" s="5">
        <f>SUM(H23:L23)</f>
        <v>0</v>
      </c>
    </row>
    <row r="24" spans="1:15" ht="17" customHeight="1">
      <c r="A24" s="4">
        <v>2000</v>
      </c>
      <c r="B24" s="5">
        <v>0</v>
      </c>
      <c r="C24" s="5">
        <v>0</v>
      </c>
      <c r="D24" s="5">
        <v>0</v>
      </c>
      <c r="E24" s="5">
        <v>0</v>
      </c>
      <c r="F24" s="5">
        <v>0</v>
      </c>
      <c r="G24" s="5">
        <f>SUM(B24:F24)</f>
        <v>0</v>
      </c>
      <c r="H24" s="5">
        <f t="shared" si="6"/>
        <v>0</v>
      </c>
      <c r="I24" s="5">
        <f t="shared" si="6"/>
        <v>0</v>
      </c>
      <c r="J24" s="5">
        <f t="shared" si="6"/>
        <v>0</v>
      </c>
      <c r="K24" s="5">
        <f t="shared" si="6"/>
        <v>0</v>
      </c>
      <c r="L24" s="5">
        <f t="shared" si="6"/>
        <v>0</v>
      </c>
      <c r="M24" s="5">
        <f>SUM(H24:L24)</f>
        <v>0</v>
      </c>
      <c r="N24" s="4" t="s">
        <v>25</v>
      </c>
      <c r="O24" s="14">
        <f>M14/20</f>
        <v>0.5</v>
      </c>
    </row>
    <row r="25" spans="1:15" ht="17" customHeight="1">
      <c r="A25" s="4">
        <v>2100</v>
      </c>
      <c r="B25" s="5">
        <v>0</v>
      </c>
      <c r="C25" s="5">
        <v>0</v>
      </c>
      <c r="D25" s="5">
        <v>0</v>
      </c>
      <c r="E25" s="5">
        <v>0</v>
      </c>
      <c r="F25" s="5">
        <v>0</v>
      </c>
      <c r="G25" s="5">
        <f>SUM(B25:F25)</f>
        <v>0</v>
      </c>
      <c r="H25" s="5">
        <f t="shared" si="6"/>
        <v>0</v>
      </c>
      <c r="I25" s="5">
        <f t="shared" si="6"/>
        <v>0</v>
      </c>
      <c r="J25" s="5">
        <f t="shared" si="6"/>
        <v>0</v>
      </c>
      <c r="K25" s="5">
        <f t="shared" si="6"/>
        <v>0</v>
      </c>
      <c r="L25" s="5">
        <f t="shared" si="6"/>
        <v>0</v>
      </c>
      <c r="M25" s="5">
        <f>SUM(H25:L25)</f>
        <v>0</v>
      </c>
      <c r="N25" s="4" t="s">
        <v>26</v>
      </c>
      <c r="O25" s="14">
        <f>M20/25</f>
        <v>0.56000000000000005</v>
      </c>
    </row>
    <row r="26" spans="1:15" ht="17" customHeight="1">
      <c r="A26" s="6" t="s">
        <v>9</v>
      </c>
      <c r="B26" s="7">
        <f t="shared" ref="B26:M26" si="7">SUM(B21:B25)</f>
        <v>0</v>
      </c>
      <c r="C26" s="7">
        <f t="shared" si="7"/>
        <v>0</v>
      </c>
      <c r="D26" s="7">
        <f t="shared" si="7"/>
        <v>0</v>
      </c>
      <c r="E26" s="7">
        <f t="shared" si="7"/>
        <v>0</v>
      </c>
      <c r="F26" s="7">
        <f t="shared" si="7"/>
        <v>0</v>
      </c>
      <c r="G26" s="7">
        <f t="shared" si="7"/>
        <v>0</v>
      </c>
      <c r="H26" s="7">
        <f t="shared" si="7"/>
        <v>0</v>
      </c>
      <c r="I26" s="7">
        <f t="shared" si="7"/>
        <v>0</v>
      </c>
      <c r="J26" s="7">
        <f t="shared" si="7"/>
        <v>0</v>
      </c>
      <c r="K26" s="7">
        <f t="shared" si="7"/>
        <v>0</v>
      </c>
      <c r="L26" s="7">
        <f t="shared" si="7"/>
        <v>0</v>
      </c>
      <c r="M26" s="7">
        <f t="shared" si="7"/>
        <v>0</v>
      </c>
      <c r="N26" s="4" t="s">
        <v>16</v>
      </c>
      <c r="O26" s="14">
        <f>(M14+M20)/45</f>
        <v>0.53333333333333333</v>
      </c>
    </row>
    <row r="27" spans="1:15" ht="17" customHeight="1" thickBot="1">
      <c r="A27" s="8" t="s">
        <v>10</v>
      </c>
      <c r="B27" s="9">
        <f t="shared" ref="B27:M27" si="8">B14+B20+B26</f>
        <v>126</v>
      </c>
      <c r="C27" s="9">
        <f t="shared" si="8"/>
        <v>125</v>
      </c>
      <c r="D27" s="9">
        <f t="shared" si="8"/>
        <v>132</v>
      </c>
      <c r="E27" s="9">
        <f t="shared" si="8"/>
        <v>125</v>
      </c>
      <c r="F27" s="9">
        <f t="shared" si="8"/>
        <v>126</v>
      </c>
      <c r="G27" s="9">
        <f t="shared" si="8"/>
        <v>634</v>
      </c>
      <c r="H27" s="9">
        <f t="shared" si="8"/>
        <v>4</v>
      </c>
      <c r="I27" s="9">
        <f t="shared" si="8"/>
        <v>5</v>
      </c>
      <c r="J27" s="9">
        <f t="shared" si="8"/>
        <v>6</v>
      </c>
      <c r="K27" s="9">
        <f t="shared" si="8"/>
        <v>5</v>
      </c>
      <c r="L27" s="9">
        <f t="shared" si="8"/>
        <v>4</v>
      </c>
      <c r="M27" s="9">
        <f t="shared" si="8"/>
        <v>24</v>
      </c>
      <c r="N27" s="4" t="s">
        <v>15</v>
      </c>
      <c r="O27" s="14">
        <f>M27/70</f>
        <v>0.34285714285714286</v>
      </c>
    </row>
    <row r="28" spans="1:15" ht="17" customHeight="1" thickTop="1"/>
    <row r="29" spans="1:15" ht="24">
      <c r="B29" s="10" t="s">
        <v>13</v>
      </c>
      <c r="C29" s="15" t="s">
        <v>23</v>
      </c>
      <c r="D29" s="15" t="s">
        <v>24</v>
      </c>
      <c r="E29" s="11" t="s">
        <v>22</v>
      </c>
      <c r="F29" s="11" t="s">
        <v>21</v>
      </c>
    </row>
    <row r="30" spans="1:15" ht="17" customHeight="1">
      <c r="B30" s="12" t="s">
        <v>11</v>
      </c>
      <c r="C30" s="13">
        <f>G14/C7</f>
        <v>6.3428571428571425</v>
      </c>
      <c r="D30" s="13">
        <f>G20/C7</f>
        <v>11.771428571428572</v>
      </c>
      <c r="E30" s="13">
        <f>(G20+G14)/C7</f>
        <v>18.114285714285714</v>
      </c>
      <c r="F30" s="13">
        <f>G27/C7</f>
        <v>18.114285714285714</v>
      </c>
    </row>
    <row r="31" spans="1:15" ht="17" customHeight="1">
      <c r="B31" s="12" t="s">
        <v>12</v>
      </c>
      <c r="C31" s="16">
        <f>C30/20</f>
        <v>0.31714285714285712</v>
      </c>
      <c r="D31" s="16">
        <f>D30/25</f>
        <v>0.47085714285714286</v>
      </c>
      <c r="E31" s="16">
        <f>E30/45</f>
        <v>0.40253968253968253</v>
      </c>
      <c r="F31" s="16">
        <f>F30/70</f>
        <v>0.25877551020408163</v>
      </c>
    </row>
    <row r="32" spans="1:15" ht="17" customHeight="1">
      <c r="B32" s="12" t="s">
        <v>33</v>
      </c>
      <c r="C32" s="16">
        <f>C30/10</f>
        <v>0.63428571428571423</v>
      </c>
      <c r="D32" s="16">
        <f>D30/13</f>
        <v>0.90549450549450561</v>
      </c>
      <c r="E32" s="16">
        <f>E30/23</f>
        <v>0.78757763975155282</v>
      </c>
      <c r="F32" s="16">
        <f>F30/26</f>
        <v>0.69670329670329667</v>
      </c>
    </row>
    <row r="33" spans="1:7" ht="17" customHeight="1">
      <c r="B33" s="12" t="s">
        <v>14</v>
      </c>
      <c r="C33" s="16">
        <f>O24</f>
        <v>0.5</v>
      </c>
      <c r="D33" s="16">
        <f>O25</f>
        <v>0.56000000000000005</v>
      </c>
      <c r="E33" s="16">
        <f>O26</f>
        <v>0.53333333333333333</v>
      </c>
      <c r="F33" s="16">
        <f>O27</f>
        <v>0.34285714285714286</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sheetData>
  <mergeCells count="4">
    <mergeCell ref="B35:G35"/>
    <mergeCell ref="B36:G36"/>
    <mergeCell ref="B37:G37"/>
    <mergeCell ref="B38:G38"/>
  </mergeCells>
  <phoneticPr fontId="2"/>
  <pageMargins left="0.75" right="0.75" top="1" bottom="1" header="0.5" footer="0.5"/>
  <pageSetup paperSize="0"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8"/>
  <sheetViews>
    <sheetView workbookViewId="0">
      <selection activeCell="A4" sqref="A4"/>
    </sheetView>
  </sheetViews>
  <sheetFormatPr baseColWidth="10" defaultColWidth="10.7109375" defaultRowHeight="12" x14ac:dyDescent="0"/>
  <cols>
    <col min="1" max="1" width="11.140625" style="1" customWidth="1"/>
    <col min="2" max="7" width="8.28515625" style="1" customWidth="1"/>
    <col min="8" max="8" width="0" style="1" hidden="1" customWidth="1"/>
    <col min="9" max="9" width="10.7109375" style="1" hidden="1" customWidth="1"/>
    <col min="10" max="15" width="0" style="1" hidden="1" customWidth="1"/>
    <col min="16" max="16384" width="10.7109375" style="1"/>
  </cols>
  <sheetData>
    <row r="1" spans="1:13">
      <c r="A1" s="1" t="s">
        <v>17</v>
      </c>
    </row>
    <row r="2" spans="1:13">
      <c r="A2" s="1" t="s">
        <v>18</v>
      </c>
    </row>
    <row r="3" spans="1:13">
      <c r="A3" s="1" t="s">
        <v>20</v>
      </c>
    </row>
    <row r="4" spans="1:13">
      <c r="A4" s="20" t="str">
        <f>REIC!A4</f>
        <v>Fall Term 2011</v>
      </c>
    </row>
    <row r="6" spans="1:13">
      <c r="A6" s="17" t="s">
        <v>27</v>
      </c>
      <c r="B6" s="19" t="s">
        <v>29</v>
      </c>
      <c r="C6" s="18">
        <v>204</v>
      </c>
    </row>
    <row r="7" spans="1:13">
      <c r="A7" s="17" t="s">
        <v>19</v>
      </c>
      <c r="B7" s="17"/>
      <c r="C7" s="18">
        <v>20</v>
      </c>
    </row>
    <row r="9" spans="1:13" ht="17" customHeight="1">
      <c r="A9" s="2" t="s">
        <v>0</v>
      </c>
      <c r="B9" s="3" t="s">
        <v>1</v>
      </c>
      <c r="C9" s="3" t="s">
        <v>2</v>
      </c>
      <c r="D9" s="3" t="s">
        <v>3</v>
      </c>
      <c r="E9" s="3" t="s">
        <v>4</v>
      </c>
      <c r="F9" s="3" t="s">
        <v>5</v>
      </c>
      <c r="G9" s="3" t="s">
        <v>6</v>
      </c>
      <c r="H9" s="3" t="s">
        <v>1</v>
      </c>
      <c r="I9" s="3" t="s">
        <v>2</v>
      </c>
      <c r="J9" s="3" t="s">
        <v>3</v>
      </c>
      <c r="K9" s="3" t="s">
        <v>4</v>
      </c>
      <c r="L9" s="3" t="s">
        <v>5</v>
      </c>
      <c r="M9" s="3" t="s">
        <v>6</v>
      </c>
    </row>
    <row r="10" spans="1:13" ht="17" customHeight="1">
      <c r="A10" s="4">
        <v>800</v>
      </c>
      <c r="B10" s="5">
        <v>0</v>
      </c>
      <c r="C10" s="5">
        <v>0</v>
      </c>
      <c r="D10" s="5">
        <v>0</v>
      </c>
      <c r="E10" s="5">
        <v>0</v>
      </c>
      <c r="F10" s="5">
        <v>0</v>
      </c>
      <c r="G10" s="5">
        <f>SUM(B10:F10)</f>
        <v>0</v>
      </c>
      <c r="H10" s="5">
        <f t="shared" ref="H10:L13" si="0">IF(B10&gt;0, 1, 0)</f>
        <v>0</v>
      </c>
      <c r="I10" s="5">
        <f t="shared" si="0"/>
        <v>0</v>
      </c>
      <c r="J10" s="5">
        <f t="shared" si="0"/>
        <v>0</v>
      </c>
      <c r="K10" s="5">
        <f t="shared" si="0"/>
        <v>0</v>
      </c>
      <c r="L10" s="5">
        <f t="shared" si="0"/>
        <v>0</v>
      </c>
      <c r="M10" s="5">
        <f>SUM(H10:L10)</f>
        <v>0</v>
      </c>
    </row>
    <row r="11" spans="1:13" ht="17" customHeight="1">
      <c r="A11" s="4">
        <v>900</v>
      </c>
      <c r="B11" s="5">
        <v>13</v>
      </c>
      <c r="C11" s="5">
        <v>0</v>
      </c>
      <c r="D11" s="5">
        <v>13</v>
      </c>
      <c r="E11" s="5">
        <v>0</v>
      </c>
      <c r="F11" s="5">
        <v>13</v>
      </c>
      <c r="G11" s="5">
        <f>SUM(B11:F11)</f>
        <v>39</v>
      </c>
      <c r="H11" s="5">
        <f t="shared" si="0"/>
        <v>1</v>
      </c>
      <c r="I11" s="5">
        <f t="shared" si="0"/>
        <v>0</v>
      </c>
      <c r="J11" s="5">
        <f t="shared" si="0"/>
        <v>1</v>
      </c>
      <c r="K11" s="5">
        <f t="shared" si="0"/>
        <v>0</v>
      </c>
      <c r="L11" s="5">
        <f t="shared" si="0"/>
        <v>1</v>
      </c>
      <c r="M11" s="5">
        <f>SUM(H11:L11)</f>
        <v>3</v>
      </c>
    </row>
    <row r="12" spans="1:13" ht="17" customHeight="1">
      <c r="A12" s="4">
        <v>1000</v>
      </c>
      <c r="B12" s="5">
        <v>5</v>
      </c>
      <c r="C12" s="5">
        <v>18</v>
      </c>
      <c r="D12" s="5">
        <v>0</v>
      </c>
      <c r="E12" s="5">
        <v>18</v>
      </c>
      <c r="F12" s="5">
        <v>0</v>
      </c>
      <c r="G12" s="5">
        <f>SUM(B12:F12)</f>
        <v>41</v>
      </c>
      <c r="H12" s="5">
        <f t="shared" si="0"/>
        <v>1</v>
      </c>
      <c r="I12" s="5">
        <f t="shared" si="0"/>
        <v>1</v>
      </c>
      <c r="J12" s="5">
        <f t="shared" si="0"/>
        <v>0</v>
      </c>
      <c r="K12" s="5">
        <f t="shared" si="0"/>
        <v>1</v>
      </c>
      <c r="L12" s="5">
        <f t="shared" si="0"/>
        <v>0</v>
      </c>
      <c r="M12" s="5">
        <f>SUM(H12:L12)</f>
        <v>3</v>
      </c>
    </row>
    <row r="13" spans="1:13" ht="17" customHeight="1">
      <c r="A13" s="4">
        <v>1100</v>
      </c>
      <c r="B13" s="5">
        <v>5</v>
      </c>
      <c r="C13" s="5">
        <v>4</v>
      </c>
      <c r="D13" s="5">
        <v>0</v>
      </c>
      <c r="E13" s="5">
        <v>4</v>
      </c>
      <c r="F13" s="5">
        <v>0</v>
      </c>
      <c r="G13" s="5">
        <f>SUM(B13:F13)</f>
        <v>13</v>
      </c>
      <c r="H13" s="5">
        <f t="shared" si="0"/>
        <v>1</v>
      </c>
      <c r="I13" s="5">
        <f t="shared" si="0"/>
        <v>1</v>
      </c>
      <c r="J13" s="5">
        <f t="shared" si="0"/>
        <v>0</v>
      </c>
      <c r="K13" s="5">
        <f t="shared" si="0"/>
        <v>1</v>
      </c>
      <c r="L13" s="5">
        <f t="shared" si="0"/>
        <v>0</v>
      </c>
      <c r="M13" s="5">
        <f>SUM(H13:L13)</f>
        <v>3</v>
      </c>
    </row>
    <row r="14" spans="1:13" ht="17" customHeight="1">
      <c r="A14" s="6" t="s">
        <v>7</v>
      </c>
      <c r="B14" s="7">
        <f t="shared" ref="B14:M14" si="1">SUM(B10:B13)</f>
        <v>23</v>
      </c>
      <c r="C14" s="7">
        <f t="shared" ref="C14" si="2">SUM(C10:C13)</f>
        <v>22</v>
      </c>
      <c r="D14" s="7">
        <f t="shared" si="1"/>
        <v>13</v>
      </c>
      <c r="E14" s="7">
        <f t="shared" si="1"/>
        <v>22</v>
      </c>
      <c r="F14" s="7">
        <f t="shared" si="1"/>
        <v>13</v>
      </c>
      <c r="G14" s="7">
        <f t="shared" si="1"/>
        <v>93</v>
      </c>
      <c r="H14" s="7">
        <f t="shared" si="1"/>
        <v>3</v>
      </c>
      <c r="I14" s="7">
        <f t="shared" si="1"/>
        <v>2</v>
      </c>
      <c r="J14" s="7">
        <f t="shared" si="1"/>
        <v>1</v>
      </c>
      <c r="K14" s="7">
        <f t="shared" si="1"/>
        <v>2</v>
      </c>
      <c r="L14" s="7">
        <f t="shared" si="1"/>
        <v>1</v>
      </c>
      <c r="M14" s="7">
        <f t="shared" si="1"/>
        <v>9</v>
      </c>
    </row>
    <row r="15" spans="1:13" ht="17" customHeight="1">
      <c r="A15" s="4">
        <v>1200</v>
      </c>
      <c r="B15" s="5">
        <v>0</v>
      </c>
      <c r="C15" s="5">
        <v>4</v>
      </c>
      <c r="D15" s="5">
        <v>0</v>
      </c>
      <c r="E15" s="5">
        <v>4</v>
      </c>
      <c r="F15" s="5">
        <v>0</v>
      </c>
      <c r="G15" s="5">
        <f>SUM(B15:F15)</f>
        <v>8</v>
      </c>
      <c r="H15" s="5">
        <f t="shared" ref="H15:L19" si="3">IF(B15&gt;0, 1, 0)</f>
        <v>0</v>
      </c>
      <c r="I15" s="5">
        <f t="shared" si="3"/>
        <v>1</v>
      </c>
      <c r="J15" s="5">
        <f t="shared" si="3"/>
        <v>0</v>
      </c>
      <c r="K15" s="5">
        <f t="shared" si="3"/>
        <v>1</v>
      </c>
      <c r="L15" s="5">
        <f t="shared" si="3"/>
        <v>0</v>
      </c>
      <c r="M15" s="5">
        <f>SUM(H15:L15)</f>
        <v>2</v>
      </c>
    </row>
    <row r="16" spans="1:13" ht="17" customHeight="1">
      <c r="A16" s="4">
        <v>1300</v>
      </c>
      <c r="B16" s="5">
        <v>20</v>
      </c>
      <c r="C16" s="5">
        <v>0</v>
      </c>
      <c r="D16" s="5">
        <v>20</v>
      </c>
      <c r="E16" s="5">
        <v>0</v>
      </c>
      <c r="F16" s="5">
        <v>20</v>
      </c>
      <c r="G16" s="5">
        <f>SUM(B16:F16)</f>
        <v>60</v>
      </c>
      <c r="H16" s="5">
        <f t="shared" si="3"/>
        <v>1</v>
      </c>
      <c r="I16" s="5">
        <f t="shared" si="3"/>
        <v>0</v>
      </c>
      <c r="J16" s="5">
        <f t="shared" si="3"/>
        <v>1</v>
      </c>
      <c r="K16" s="5">
        <f t="shared" si="3"/>
        <v>0</v>
      </c>
      <c r="L16" s="5">
        <f t="shared" si="3"/>
        <v>1</v>
      </c>
      <c r="M16" s="5">
        <f>SUM(H16:L16)</f>
        <v>3</v>
      </c>
    </row>
    <row r="17" spans="1:15" ht="17" customHeight="1">
      <c r="A17" s="4">
        <v>1400</v>
      </c>
      <c r="B17" s="5">
        <v>0</v>
      </c>
      <c r="C17" s="5">
        <v>0</v>
      </c>
      <c r="D17" s="5">
        <v>0</v>
      </c>
      <c r="E17" s="5">
        <v>0</v>
      </c>
      <c r="F17" s="5">
        <v>0</v>
      </c>
      <c r="G17" s="5">
        <f>SUM(B17:F17)</f>
        <v>0</v>
      </c>
      <c r="H17" s="5">
        <f t="shared" si="3"/>
        <v>0</v>
      </c>
      <c r="I17" s="5">
        <f t="shared" si="3"/>
        <v>0</v>
      </c>
      <c r="J17" s="5">
        <f t="shared" si="3"/>
        <v>0</v>
      </c>
      <c r="K17" s="5">
        <f t="shared" si="3"/>
        <v>0</v>
      </c>
      <c r="L17" s="5">
        <f t="shared" si="3"/>
        <v>0</v>
      </c>
      <c r="M17" s="5">
        <f>SUM(H17:L17)</f>
        <v>0</v>
      </c>
    </row>
    <row r="18" spans="1:15" ht="17" customHeight="1">
      <c r="A18" s="4">
        <v>1500</v>
      </c>
      <c r="B18" s="5">
        <v>0</v>
      </c>
      <c r="C18" s="5">
        <v>7</v>
      </c>
      <c r="D18" s="5">
        <v>0</v>
      </c>
      <c r="E18" s="5">
        <v>7</v>
      </c>
      <c r="F18" s="5">
        <v>0</v>
      </c>
      <c r="G18" s="5">
        <f>SUM(B18:F18)</f>
        <v>14</v>
      </c>
      <c r="H18" s="5">
        <f t="shared" si="3"/>
        <v>0</v>
      </c>
      <c r="I18" s="5">
        <f t="shared" si="3"/>
        <v>1</v>
      </c>
      <c r="J18" s="5">
        <f t="shared" si="3"/>
        <v>0</v>
      </c>
      <c r="K18" s="5">
        <f t="shared" si="3"/>
        <v>1</v>
      </c>
      <c r="L18" s="5">
        <f t="shared" si="3"/>
        <v>0</v>
      </c>
      <c r="M18" s="5">
        <f>SUM(H18:L18)</f>
        <v>2</v>
      </c>
    </row>
    <row r="19" spans="1:15" ht="17" customHeight="1">
      <c r="A19" s="4">
        <v>1600</v>
      </c>
      <c r="B19" s="5">
        <v>0</v>
      </c>
      <c r="C19" s="5">
        <v>7</v>
      </c>
      <c r="D19" s="5">
        <v>0</v>
      </c>
      <c r="E19" s="5">
        <v>7</v>
      </c>
      <c r="F19" s="5">
        <v>0</v>
      </c>
      <c r="G19" s="5">
        <f>SUM(B19:F19)</f>
        <v>14</v>
      </c>
      <c r="H19" s="5">
        <f t="shared" si="3"/>
        <v>0</v>
      </c>
      <c r="I19" s="5">
        <f t="shared" si="3"/>
        <v>1</v>
      </c>
      <c r="J19" s="5">
        <f t="shared" si="3"/>
        <v>0</v>
      </c>
      <c r="K19" s="5">
        <f t="shared" si="3"/>
        <v>1</v>
      </c>
      <c r="L19" s="5">
        <f t="shared" si="3"/>
        <v>0</v>
      </c>
      <c r="M19" s="5">
        <f>SUM(H19:L19)</f>
        <v>2</v>
      </c>
    </row>
    <row r="20" spans="1:15" ht="17" customHeight="1">
      <c r="A20" s="6" t="s">
        <v>8</v>
      </c>
      <c r="B20" s="7">
        <f t="shared" ref="B20:M20" si="4">SUM(B15:B19)</f>
        <v>20</v>
      </c>
      <c r="C20" s="7">
        <f t="shared" ref="C20" si="5">SUM(C15:C19)</f>
        <v>18</v>
      </c>
      <c r="D20" s="7">
        <f t="shared" si="4"/>
        <v>20</v>
      </c>
      <c r="E20" s="7">
        <f t="shared" si="4"/>
        <v>18</v>
      </c>
      <c r="F20" s="7">
        <f t="shared" si="4"/>
        <v>20</v>
      </c>
      <c r="G20" s="7">
        <f t="shared" si="4"/>
        <v>96</v>
      </c>
      <c r="H20" s="7">
        <f t="shared" si="4"/>
        <v>1</v>
      </c>
      <c r="I20" s="7">
        <f t="shared" si="4"/>
        <v>3</v>
      </c>
      <c r="J20" s="7">
        <f t="shared" si="4"/>
        <v>1</v>
      </c>
      <c r="K20" s="7">
        <f t="shared" si="4"/>
        <v>3</v>
      </c>
      <c r="L20" s="7">
        <f t="shared" si="4"/>
        <v>1</v>
      </c>
      <c r="M20" s="7">
        <f t="shared" si="4"/>
        <v>9</v>
      </c>
    </row>
    <row r="21" spans="1:15" ht="17" customHeight="1">
      <c r="A21" s="4">
        <v>1700</v>
      </c>
      <c r="B21" s="5">
        <v>0</v>
      </c>
      <c r="C21" s="5">
        <v>0</v>
      </c>
      <c r="D21" s="5">
        <v>0</v>
      </c>
      <c r="E21" s="5">
        <v>0</v>
      </c>
      <c r="F21" s="5">
        <v>0</v>
      </c>
      <c r="G21" s="5">
        <f>SUM(B21:F21)</f>
        <v>0</v>
      </c>
      <c r="H21" s="5">
        <f t="shared" ref="H21:L25" si="6">IF(B21&gt;0, 1, 0)</f>
        <v>0</v>
      </c>
      <c r="I21" s="5">
        <f t="shared" si="6"/>
        <v>0</v>
      </c>
      <c r="J21" s="5">
        <f t="shared" si="6"/>
        <v>0</v>
      </c>
      <c r="K21" s="5">
        <f t="shared" si="6"/>
        <v>0</v>
      </c>
      <c r="L21" s="5">
        <f t="shared" si="6"/>
        <v>0</v>
      </c>
      <c r="M21" s="5">
        <f>SUM(H21:L21)</f>
        <v>0</v>
      </c>
    </row>
    <row r="22" spans="1:15" ht="17" customHeight="1">
      <c r="A22" s="4">
        <v>1800</v>
      </c>
      <c r="B22" s="5">
        <v>8</v>
      </c>
      <c r="C22" s="5">
        <v>0</v>
      </c>
      <c r="D22" s="5">
        <v>8</v>
      </c>
      <c r="E22" s="5">
        <v>0</v>
      </c>
      <c r="F22" s="5">
        <v>0</v>
      </c>
      <c r="G22" s="5">
        <f>SUM(B22:F22)</f>
        <v>16</v>
      </c>
      <c r="H22" s="5">
        <f t="shared" si="6"/>
        <v>1</v>
      </c>
      <c r="I22" s="5">
        <f t="shared" si="6"/>
        <v>0</v>
      </c>
      <c r="J22" s="5">
        <f t="shared" si="6"/>
        <v>1</v>
      </c>
      <c r="K22" s="5">
        <f t="shared" si="6"/>
        <v>0</v>
      </c>
      <c r="L22" s="5">
        <f t="shared" si="6"/>
        <v>0</v>
      </c>
      <c r="M22" s="5">
        <f>SUM(H22:L22)</f>
        <v>2</v>
      </c>
    </row>
    <row r="23" spans="1:15" ht="17" customHeight="1">
      <c r="A23" s="4">
        <v>1900</v>
      </c>
      <c r="B23" s="5">
        <v>8</v>
      </c>
      <c r="C23" s="5">
        <v>0</v>
      </c>
      <c r="D23" s="5">
        <v>8</v>
      </c>
      <c r="E23" s="5">
        <v>0</v>
      </c>
      <c r="F23" s="5">
        <v>0</v>
      </c>
      <c r="G23" s="5">
        <f>SUM(B23:F23)</f>
        <v>16</v>
      </c>
      <c r="H23" s="5">
        <f t="shared" si="6"/>
        <v>1</v>
      </c>
      <c r="I23" s="5">
        <f t="shared" si="6"/>
        <v>0</v>
      </c>
      <c r="J23" s="5">
        <f t="shared" si="6"/>
        <v>1</v>
      </c>
      <c r="K23" s="5">
        <f t="shared" si="6"/>
        <v>0</v>
      </c>
      <c r="L23" s="5">
        <f t="shared" si="6"/>
        <v>0</v>
      </c>
      <c r="M23" s="5">
        <f>SUM(H23:L23)</f>
        <v>2</v>
      </c>
    </row>
    <row r="24" spans="1:15" ht="17" customHeight="1">
      <c r="A24" s="4">
        <v>2000</v>
      </c>
      <c r="B24" s="5">
        <v>0</v>
      </c>
      <c r="C24" s="5">
        <v>0</v>
      </c>
      <c r="D24" s="5">
        <v>0</v>
      </c>
      <c r="E24" s="5">
        <v>0</v>
      </c>
      <c r="F24" s="5">
        <v>0</v>
      </c>
      <c r="G24" s="5">
        <f>SUM(B24:F24)</f>
        <v>0</v>
      </c>
      <c r="H24" s="5">
        <f t="shared" si="6"/>
        <v>0</v>
      </c>
      <c r="I24" s="5">
        <f t="shared" si="6"/>
        <v>0</v>
      </c>
      <c r="J24" s="5">
        <f t="shared" si="6"/>
        <v>0</v>
      </c>
      <c r="K24" s="5">
        <f t="shared" si="6"/>
        <v>0</v>
      </c>
      <c r="L24" s="5">
        <f t="shared" si="6"/>
        <v>0</v>
      </c>
      <c r="M24" s="5">
        <f>SUM(H24:L24)</f>
        <v>0</v>
      </c>
      <c r="N24" s="4" t="s">
        <v>25</v>
      </c>
      <c r="O24" s="14">
        <f>M14/20</f>
        <v>0.45</v>
      </c>
    </row>
    <row r="25" spans="1:15" ht="17" customHeight="1">
      <c r="A25" s="4">
        <v>2100</v>
      </c>
      <c r="B25" s="5">
        <v>0</v>
      </c>
      <c r="C25" s="5">
        <v>0</v>
      </c>
      <c r="D25" s="5">
        <v>0</v>
      </c>
      <c r="E25" s="5">
        <v>0</v>
      </c>
      <c r="F25" s="5">
        <v>0</v>
      </c>
      <c r="G25" s="5">
        <f>SUM(B25:F25)</f>
        <v>0</v>
      </c>
      <c r="H25" s="5">
        <f t="shared" si="6"/>
        <v>0</v>
      </c>
      <c r="I25" s="5">
        <f t="shared" si="6"/>
        <v>0</v>
      </c>
      <c r="J25" s="5">
        <f t="shared" si="6"/>
        <v>0</v>
      </c>
      <c r="K25" s="5">
        <f t="shared" si="6"/>
        <v>0</v>
      </c>
      <c r="L25" s="5">
        <f t="shared" si="6"/>
        <v>0</v>
      </c>
      <c r="M25" s="5">
        <f>SUM(H25:L25)</f>
        <v>0</v>
      </c>
      <c r="N25" s="4" t="s">
        <v>26</v>
      </c>
      <c r="O25" s="14">
        <f>M20/25</f>
        <v>0.36</v>
      </c>
    </row>
    <row r="26" spans="1:15" ht="17" customHeight="1">
      <c r="A26" s="6" t="s">
        <v>9</v>
      </c>
      <c r="B26" s="7">
        <f t="shared" ref="B26:M26" si="7">SUM(B21:B25)</f>
        <v>16</v>
      </c>
      <c r="C26" s="7">
        <f t="shared" si="7"/>
        <v>0</v>
      </c>
      <c r="D26" s="7">
        <f t="shared" si="7"/>
        <v>16</v>
      </c>
      <c r="E26" s="7">
        <f t="shared" si="7"/>
        <v>0</v>
      </c>
      <c r="F26" s="7">
        <f t="shared" si="7"/>
        <v>0</v>
      </c>
      <c r="G26" s="7">
        <f t="shared" si="7"/>
        <v>32</v>
      </c>
      <c r="H26" s="7">
        <f t="shared" si="7"/>
        <v>2</v>
      </c>
      <c r="I26" s="7">
        <f t="shared" si="7"/>
        <v>0</v>
      </c>
      <c r="J26" s="7">
        <f t="shared" si="7"/>
        <v>2</v>
      </c>
      <c r="K26" s="7">
        <f t="shared" si="7"/>
        <v>0</v>
      </c>
      <c r="L26" s="7">
        <f t="shared" si="7"/>
        <v>0</v>
      </c>
      <c r="M26" s="7">
        <f t="shared" si="7"/>
        <v>4</v>
      </c>
      <c r="N26" s="4" t="s">
        <v>16</v>
      </c>
      <c r="O26" s="14">
        <f>(M14+M20)/45</f>
        <v>0.4</v>
      </c>
    </row>
    <row r="27" spans="1:15" ht="17" customHeight="1" thickBot="1">
      <c r="A27" s="8" t="s">
        <v>10</v>
      </c>
      <c r="B27" s="9">
        <f t="shared" ref="B27:M27" si="8">B14+B20+B26</f>
        <v>59</v>
      </c>
      <c r="C27" s="9">
        <f t="shared" si="8"/>
        <v>40</v>
      </c>
      <c r="D27" s="9">
        <f t="shared" si="8"/>
        <v>49</v>
      </c>
      <c r="E27" s="9">
        <f t="shared" si="8"/>
        <v>40</v>
      </c>
      <c r="F27" s="9">
        <f t="shared" si="8"/>
        <v>33</v>
      </c>
      <c r="G27" s="9">
        <f t="shared" si="8"/>
        <v>221</v>
      </c>
      <c r="H27" s="9">
        <f t="shared" si="8"/>
        <v>6</v>
      </c>
      <c r="I27" s="9">
        <f t="shared" si="8"/>
        <v>5</v>
      </c>
      <c r="J27" s="9">
        <f t="shared" si="8"/>
        <v>4</v>
      </c>
      <c r="K27" s="9">
        <f t="shared" si="8"/>
        <v>5</v>
      </c>
      <c r="L27" s="9">
        <f t="shared" si="8"/>
        <v>2</v>
      </c>
      <c r="M27" s="9">
        <f t="shared" si="8"/>
        <v>22</v>
      </c>
      <c r="N27" s="4" t="s">
        <v>15</v>
      </c>
      <c r="O27" s="14">
        <f>M27/70</f>
        <v>0.31428571428571428</v>
      </c>
    </row>
    <row r="28" spans="1:15" ht="17" customHeight="1" thickTop="1"/>
    <row r="29" spans="1:15" ht="24">
      <c r="B29" s="10" t="s">
        <v>13</v>
      </c>
      <c r="C29" s="15" t="s">
        <v>23</v>
      </c>
      <c r="D29" s="15" t="s">
        <v>24</v>
      </c>
      <c r="E29" s="11" t="s">
        <v>22</v>
      </c>
      <c r="F29" s="11" t="s">
        <v>21</v>
      </c>
    </row>
    <row r="30" spans="1:15" ht="17" customHeight="1">
      <c r="B30" s="12" t="s">
        <v>11</v>
      </c>
      <c r="C30" s="13">
        <f>G14/C7</f>
        <v>4.6500000000000004</v>
      </c>
      <c r="D30" s="13">
        <f>G20/C7</f>
        <v>4.8</v>
      </c>
      <c r="E30" s="13">
        <f>(G20+G14)/C7</f>
        <v>9.4499999999999993</v>
      </c>
      <c r="F30" s="13">
        <f>G27/C7</f>
        <v>11.05</v>
      </c>
    </row>
    <row r="31" spans="1:15" ht="17" customHeight="1">
      <c r="B31" s="12" t="s">
        <v>12</v>
      </c>
      <c r="C31" s="16">
        <f>C30/20</f>
        <v>0.23250000000000001</v>
      </c>
      <c r="D31" s="16">
        <f>D30/25</f>
        <v>0.192</v>
      </c>
      <c r="E31" s="16">
        <f>E30/45</f>
        <v>0.21</v>
      </c>
      <c r="F31" s="16">
        <f>F30/70</f>
        <v>0.15785714285714286</v>
      </c>
    </row>
    <row r="32" spans="1:15" ht="17" customHeight="1">
      <c r="B32" s="12" t="s">
        <v>33</v>
      </c>
      <c r="C32" s="16">
        <f>C30/13</f>
        <v>0.3576923076923077</v>
      </c>
      <c r="D32" s="16">
        <f>D30/14</f>
        <v>0.34285714285714286</v>
      </c>
      <c r="E32" s="16">
        <f>E30/27</f>
        <v>0.35</v>
      </c>
      <c r="F32" s="16">
        <f>F30/31</f>
        <v>0.35645161290322586</v>
      </c>
    </row>
    <row r="33" spans="1:7" ht="17" customHeight="1">
      <c r="B33" s="12" t="s">
        <v>14</v>
      </c>
      <c r="C33" s="16">
        <f>O24</f>
        <v>0.45</v>
      </c>
      <c r="D33" s="16">
        <f>O25</f>
        <v>0.36</v>
      </c>
      <c r="E33" s="16">
        <f>O26</f>
        <v>0.4</v>
      </c>
      <c r="F33" s="16">
        <f>O27</f>
        <v>0.31428571428571428</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sheetData>
  <mergeCells count="4">
    <mergeCell ref="B35:G35"/>
    <mergeCell ref="B36:G36"/>
    <mergeCell ref="B37:G37"/>
    <mergeCell ref="B38:G38"/>
  </mergeCells>
  <phoneticPr fontId="2"/>
  <pageMargins left="0.75" right="0.75" top="1" bottom="1" header="0.5" footer="0.5"/>
  <pageSetup paperSize="0"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38"/>
  <sheetViews>
    <sheetView tabSelected="1" workbookViewId="0">
      <selection activeCell="P34" sqref="P34"/>
    </sheetView>
  </sheetViews>
  <sheetFormatPr baseColWidth="10" defaultColWidth="10.7109375" defaultRowHeight="12" x14ac:dyDescent="0"/>
  <cols>
    <col min="1" max="1" width="11.140625" style="1" customWidth="1"/>
    <col min="2" max="7" width="8.28515625" style="1" customWidth="1"/>
    <col min="8" max="8" width="0" style="1" hidden="1" customWidth="1"/>
    <col min="9" max="9" width="10.7109375" style="1" hidden="1" customWidth="1"/>
    <col min="10" max="15" width="0" style="1" hidden="1" customWidth="1"/>
    <col min="16" max="16384" width="10.7109375" style="1"/>
  </cols>
  <sheetData>
    <row r="1" spans="1:13">
      <c r="A1" s="1" t="s">
        <v>17</v>
      </c>
    </row>
    <row r="2" spans="1:13">
      <c r="A2" s="1" t="s">
        <v>18</v>
      </c>
    </row>
    <row r="3" spans="1:13">
      <c r="A3" s="1" t="s">
        <v>20</v>
      </c>
    </row>
    <row r="4" spans="1:13">
      <c r="A4" s="20" t="str">
        <f>REIC!A4</f>
        <v>Fall Term 2011</v>
      </c>
    </row>
    <row r="6" spans="1:13">
      <c r="A6" s="17" t="s">
        <v>27</v>
      </c>
      <c r="B6" s="19" t="s">
        <v>29</v>
      </c>
      <c r="C6" s="18">
        <v>207</v>
      </c>
    </row>
    <row r="7" spans="1:13">
      <c r="A7" s="17" t="s">
        <v>19</v>
      </c>
      <c r="B7" s="17"/>
      <c r="C7" s="18">
        <v>14</v>
      </c>
    </row>
    <row r="9" spans="1:13" ht="17" customHeight="1">
      <c r="A9" s="2" t="s">
        <v>0</v>
      </c>
      <c r="B9" s="3" t="s">
        <v>1</v>
      </c>
      <c r="C9" s="3" t="s">
        <v>2</v>
      </c>
      <c r="D9" s="3" t="s">
        <v>3</v>
      </c>
      <c r="E9" s="3" t="s">
        <v>4</v>
      </c>
      <c r="F9" s="3" t="s">
        <v>5</v>
      </c>
      <c r="G9" s="3" t="s">
        <v>6</v>
      </c>
      <c r="H9" s="3" t="s">
        <v>1</v>
      </c>
      <c r="I9" s="3" t="s">
        <v>2</v>
      </c>
      <c r="J9" s="3" t="s">
        <v>3</v>
      </c>
      <c r="K9" s="3" t="s">
        <v>4</v>
      </c>
      <c r="L9" s="3" t="s">
        <v>5</v>
      </c>
      <c r="M9" s="3" t="s">
        <v>6</v>
      </c>
    </row>
    <row r="10" spans="1:13" ht="17" customHeight="1">
      <c r="A10" s="4">
        <v>800</v>
      </c>
      <c r="B10" s="5">
        <v>5</v>
      </c>
      <c r="C10" s="5">
        <v>6</v>
      </c>
      <c r="D10" s="5">
        <v>5</v>
      </c>
      <c r="E10" s="5">
        <v>0</v>
      </c>
      <c r="F10" s="5">
        <v>5</v>
      </c>
      <c r="G10" s="5">
        <f>SUM(B10:F10)</f>
        <v>21</v>
      </c>
      <c r="H10" s="5">
        <f t="shared" ref="H10:L13" si="0">IF(B10&gt;0, 1, 0)</f>
        <v>1</v>
      </c>
      <c r="I10" s="5">
        <f t="shared" si="0"/>
        <v>1</v>
      </c>
      <c r="J10" s="5">
        <f t="shared" si="0"/>
        <v>1</v>
      </c>
      <c r="K10" s="5">
        <f t="shared" si="0"/>
        <v>0</v>
      </c>
      <c r="L10" s="5">
        <f t="shared" si="0"/>
        <v>1</v>
      </c>
      <c r="M10" s="5">
        <f>SUM(H10:L10)</f>
        <v>4</v>
      </c>
    </row>
    <row r="11" spans="1:13" ht="17" customHeight="1">
      <c r="A11" s="4">
        <v>900</v>
      </c>
      <c r="B11" s="5">
        <v>11</v>
      </c>
      <c r="C11" s="5">
        <v>0</v>
      </c>
      <c r="D11" s="5">
        <v>11</v>
      </c>
      <c r="E11" s="5">
        <v>0</v>
      </c>
      <c r="F11" s="5">
        <v>11</v>
      </c>
      <c r="G11" s="5">
        <f>SUM(B11:F11)</f>
        <v>33</v>
      </c>
      <c r="H11" s="5">
        <f t="shared" si="0"/>
        <v>1</v>
      </c>
      <c r="I11" s="5">
        <f t="shared" si="0"/>
        <v>0</v>
      </c>
      <c r="J11" s="5">
        <f t="shared" si="0"/>
        <v>1</v>
      </c>
      <c r="K11" s="5">
        <f t="shared" si="0"/>
        <v>0</v>
      </c>
      <c r="L11" s="5">
        <f t="shared" si="0"/>
        <v>1</v>
      </c>
      <c r="M11" s="5">
        <f>SUM(H11:L11)</f>
        <v>3</v>
      </c>
    </row>
    <row r="12" spans="1:13" ht="17" customHeight="1">
      <c r="A12" s="4">
        <v>1000</v>
      </c>
      <c r="B12" s="5">
        <v>0</v>
      </c>
      <c r="C12" s="5">
        <v>7</v>
      </c>
      <c r="D12" s="5">
        <v>0</v>
      </c>
      <c r="E12" s="5">
        <v>7</v>
      </c>
      <c r="F12" s="5">
        <v>0</v>
      </c>
      <c r="G12" s="5">
        <f>SUM(B12:F12)</f>
        <v>14</v>
      </c>
      <c r="H12" s="5">
        <f t="shared" si="0"/>
        <v>0</v>
      </c>
      <c r="I12" s="5">
        <f t="shared" si="0"/>
        <v>1</v>
      </c>
      <c r="J12" s="5">
        <f t="shared" si="0"/>
        <v>0</v>
      </c>
      <c r="K12" s="5">
        <f t="shared" si="0"/>
        <v>1</v>
      </c>
      <c r="L12" s="5">
        <f t="shared" si="0"/>
        <v>0</v>
      </c>
      <c r="M12" s="5">
        <f>SUM(H12:L12)</f>
        <v>2</v>
      </c>
    </row>
    <row r="13" spans="1:13" ht="17" customHeight="1">
      <c r="A13" s="4">
        <v>1100</v>
      </c>
      <c r="B13" s="5">
        <v>0</v>
      </c>
      <c r="C13" s="5">
        <v>8</v>
      </c>
      <c r="D13" s="5">
        <v>0</v>
      </c>
      <c r="E13" s="5">
        <v>0</v>
      </c>
      <c r="F13" s="5">
        <v>0</v>
      </c>
      <c r="G13" s="5">
        <f>SUM(B13:F13)</f>
        <v>8</v>
      </c>
      <c r="H13" s="5">
        <f t="shared" si="0"/>
        <v>0</v>
      </c>
      <c r="I13" s="5">
        <f t="shared" si="0"/>
        <v>1</v>
      </c>
      <c r="J13" s="5">
        <f t="shared" si="0"/>
        <v>0</v>
      </c>
      <c r="K13" s="5">
        <f t="shared" si="0"/>
        <v>0</v>
      </c>
      <c r="L13" s="5">
        <f t="shared" si="0"/>
        <v>0</v>
      </c>
      <c r="M13" s="5">
        <f>SUM(H13:L13)</f>
        <v>1</v>
      </c>
    </row>
    <row r="14" spans="1:13" ht="17" customHeight="1">
      <c r="A14" s="6" t="s">
        <v>7</v>
      </c>
      <c r="B14" s="7">
        <f t="shared" ref="B14:M14" si="1">SUM(B10:B13)</f>
        <v>16</v>
      </c>
      <c r="C14" s="7">
        <f t="shared" si="1"/>
        <v>21</v>
      </c>
      <c r="D14" s="7">
        <f t="shared" si="1"/>
        <v>16</v>
      </c>
      <c r="E14" s="7">
        <f t="shared" si="1"/>
        <v>7</v>
      </c>
      <c r="F14" s="7">
        <f t="shared" si="1"/>
        <v>16</v>
      </c>
      <c r="G14" s="7">
        <f t="shared" si="1"/>
        <v>76</v>
      </c>
      <c r="H14" s="7">
        <f t="shared" si="1"/>
        <v>2</v>
      </c>
      <c r="I14" s="7">
        <f t="shared" si="1"/>
        <v>3</v>
      </c>
      <c r="J14" s="7">
        <f t="shared" si="1"/>
        <v>2</v>
      </c>
      <c r="K14" s="7">
        <f t="shared" si="1"/>
        <v>1</v>
      </c>
      <c r="L14" s="7">
        <f t="shared" si="1"/>
        <v>2</v>
      </c>
      <c r="M14" s="7">
        <f t="shared" si="1"/>
        <v>10</v>
      </c>
    </row>
    <row r="15" spans="1:13" ht="17" customHeight="1">
      <c r="A15" s="4">
        <v>1200</v>
      </c>
      <c r="B15" s="5">
        <v>6</v>
      </c>
      <c r="C15" s="5">
        <v>8</v>
      </c>
      <c r="D15" s="5">
        <v>6</v>
      </c>
      <c r="E15" s="5">
        <v>0</v>
      </c>
      <c r="F15" s="5">
        <v>6</v>
      </c>
      <c r="G15" s="5">
        <f>SUM(B15:F15)</f>
        <v>26</v>
      </c>
      <c r="H15" s="5">
        <f t="shared" ref="H15:L19" si="2">IF(B15&gt;0, 1, 0)</f>
        <v>1</v>
      </c>
      <c r="I15" s="5">
        <f t="shared" si="2"/>
        <v>1</v>
      </c>
      <c r="J15" s="5">
        <f t="shared" si="2"/>
        <v>1</v>
      </c>
      <c r="K15" s="5">
        <f t="shared" si="2"/>
        <v>0</v>
      </c>
      <c r="L15" s="5">
        <f t="shared" si="2"/>
        <v>1</v>
      </c>
      <c r="M15" s="5">
        <f>SUM(H15:L15)</f>
        <v>4</v>
      </c>
    </row>
    <row r="16" spans="1:13" ht="17" customHeight="1">
      <c r="A16" s="4">
        <v>1300</v>
      </c>
      <c r="B16" s="5">
        <v>0</v>
      </c>
      <c r="C16" s="5">
        <v>0</v>
      </c>
      <c r="D16" s="5">
        <v>0</v>
      </c>
      <c r="E16" s="5">
        <v>0</v>
      </c>
      <c r="F16" s="5">
        <v>0</v>
      </c>
      <c r="G16" s="5">
        <f>SUM(B16:F16)</f>
        <v>0</v>
      </c>
      <c r="H16" s="5">
        <f t="shared" si="2"/>
        <v>0</v>
      </c>
      <c r="I16" s="5">
        <f t="shared" si="2"/>
        <v>0</v>
      </c>
      <c r="J16" s="5">
        <f t="shared" si="2"/>
        <v>0</v>
      </c>
      <c r="K16" s="5">
        <f t="shared" si="2"/>
        <v>0</v>
      </c>
      <c r="L16" s="5">
        <f t="shared" si="2"/>
        <v>0</v>
      </c>
      <c r="M16" s="5">
        <f>SUM(H16:L16)</f>
        <v>0</v>
      </c>
    </row>
    <row r="17" spans="1:16" ht="17" customHeight="1">
      <c r="A17" s="4">
        <v>1400</v>
      </c>
      <c r="B17" s="5">
        <v>8</v>
      </c>
      <c r="C17" s="5">
        <v>9</v>
      </c>
      <c r="D17" s="5">
        <v>8</v>
      </c>
      <c r="E17" s="5">
        <v>9</v>
      </c>
      <c r="F17" s="5">
        <v>8</v>
      </c>
      <c r="G17" s="5">
        <f>SUM(B17:F17)</f>
        <v>42</v>
      </c>
      <c r="H17" s="5">
        <f t="shared" si="2"/>
        <v>1</v>
      </c>
      <c r="I17" s="5">
        <f t="shared" si="2"/>
        <v>1</v>
      </c>
      <c r="J17" s="5">
        <f t="shared" si="2"/>
        <v>1</v>
      </c>
      <c r="K17" s="5">
        <f t="shared" si="2"/>
        <v>1</v>
      </c>
      <c r="L17" s="5">
        <f t="shared" si="2"/>
        <v>1</v>
      </c>
      <c r="M17" s="5">
        <f>SUM(H17:L17)</f>
        <v>5</v>
      </c>
    </row>
    <row r="18" spans="1:16" ht="17" customHeight="1">
      <c r="A18" s="4">
        <v>1500</v>
      </c>
      <c r="B18" s="5">
        <v>0</v>
      </c>
      <c r="C18" s="5">
        <v>9</v>
      </c>
      <c r="D18" s="5">
        <v>8</v>
      </c>
      <c r="E18" s="5">
        <v>9</v>
      </c>
      <c r="F18" s="5">
        <v>0</v>
      </c>
      <c r="G18" s="5">
        <f>SUM(B18:F18)</f>
        <v>26</v>
      </c>
      <c r="H18" s="5">
        <f t="shared" si="2"/>
        <v>0</v>
      </c>
      <c r="I18" s="5">
        <f t="shared" si="2"/>
        <v>1</v>
      </c>
      <c r="J18" s="5">
        <f t="shared" si="2"/>
        <v>1</v>
      </c>
      <c r="K18" s="5">
        <f t="shared" si="2"/>
        <v>1</v>
      </c>
      <c r="L18" s="5">
        <f t="shared" si="2"/>
        <v>0</v>
      </c>
      <c r="M18" s="5">
        <f>SUM(H18:L18)</f>
        <v>3</v>
      </c>
    </row>
    <row r="19" spans="1:16" ht="17" customHeight="1">
      <c r="A19" s="4">
        <v>1600</v>
      </c>
      <c r="B19" s="5">
        <v>0</v>
      </c>
      <c r="C19" s="5">
        <v>12</v>
      </c>
      <c r="D19" s="5">
        <v>8</v>
      </c>
      <c r="E19" s="5">
        <v>0</v>
      </c>
      <c r="F19" s="5">
        <v>0</v>
      </c>
      <c r="G19" s="5">
        <f>SUM(B19:F19)</f>
        <v>20</v>
      </c>
      <c r="H19" s="5">
        <f t="shared" si="2"/>
        <v>0</v>
      </c>
      <c r="I19" s="5">
        <f t="shared" si="2"/>
        <v>1</v>
      </c>
      <c r="J19" s="5">
        <f t="shared" si="2"/>
        <v>1</v>
      </c>
      <c r="K19" s="5">
        <f t="shared" si="2"/>
        <v>0</v>
      </c>
      <c r="L19" s="5">
        <f t="shared" si="2"/>
        <v>0</v>
      </c>
      <c r="M19" s="5">
        <f>SUM(H19:L19)</f>
        <v>2</v>
      </c>
    </row>
    <row r="20" spans="1:16" ht="17" customHeight="1">
      <c r="A20" s="6" t="s">
        <v>8</v>
      </c>
      <c r="B20" s="7">
        <f t="shared" ref="B20:M20" si="3">SUM(B15:B19)</f>
        <v>14</v>
      </c>
      <c r="C20" s="7">
        <f t="shared" si="3"/>
        <v>38</v>
      </c>
      <c r="D20" s="7">
        <f t="shared" si="3"/>
        <v>30</v>
      </c>
      <c r="E20" s="7">
        <f t="shared" si="3"/>
        <v>18</v>
      </c>
      <c r="F20" s="7">
        <f t="shared" si="3"/>
        <v>14</v>
      </c>
      <c r="G20" s="7">
        <f t="shared" si="3"/>
        <v>114</v>
      </c>
      <c r="H20" s="7">
        <f t="shared" si="3"/>
        <v>2</v>
      </c>
      <c r="I20" s="7">
        <f t="shared" si="3"/>
        <v>4</v>
      </c>
      <c r="J20" s="7">
        <f t="shared" si="3"/>
        <v>4</v>
      </c>
      <c r="K20" s="7">
        <f t="shared" si="3"/>
        <v>2</v>
      </c>
      <c r="L20" s="7">
        <f t="shared" si="3"/>
        <v>2</v>
      </c>
      <c r="M20" s="7">
        <f t="shared" si="3"/>
        <v>14</v>
      </c>
    </row>
    <row r="21" spans="1:16" ht="17" customHeight="1">
      <c r="A21" s="4">
        <v>1700</v>
      </c>
      <c r="B21" s="5">
        <v>0</v>
      </c>
      <c r="C21" s="5">
        <v>12</v>
      </c>
      <c r="D21" s="5">
        <v>0</v>
      </c>
      <c r="E21" s="5">
        <v>0</v>
      </c>
      <c r="F21" s="5">
        <v>0</v>
      </c>
      <c r="G21" s="5">
        <f>SUM(B21:F21)</f>
        <v>12</v>
      </c>
      <c r="H21" s="5">
        <f t="shared" ref="H21:L25" si="4">IF(B21&gt;0, 1, 0)</f>
        <v>0</v>
      </c>
      <c r="I21" s="5">
        <f t="shared" si="4"/>
        <v>1</v>
      </c>
      <c r="J21" s="5">
        <f t="shared" si="4"/>
        <v>0</v>
      </c>
      <c r="K21" s="5">
        <f t="shared" si="4"/>
        <v>0</v>
      </c>
      <c r="L21" s="5">
        <f t="shared" si="4"/>
        <v>0</v>
      </c>
      <c r="M21" s="5">
        <f>SUM(H21:L21)</f>
        <v>1</v>
      </c>
    </row>
    <row r="22" spans="1:16" ht="17" customHeight="1">
      <c r="A22" s="4">
        <v>1800</v>
      </c>
      <c r="B22" s="5">
        <v>9</v>
      </c>
      <c r="C22" s="5">
        <v>12</v>
      </c>
      <c r="D22" s="5">
        <v>0</v>
      </c>
      <c r="E22" s="5">
        <v>0</v>
      </c>
      <c r="F22" s="5">
        <v>0</v>
      </c>
      <c r="G22" s="5">
        <f>SUM(B22:F22)</f>
        <v>21</v>
      </c>
      <c r="H22" s="5">
        <f t="shared" si="4"/>
        <v>1</v>
      </c>
      <c r="I22" s="5">
        <f t="shared" si="4"/>
        <v>1</v>
      </c>
      <c r="J22" s="5">
        <f t="shared" si="4"/>
        <v>0</v>
      </c>
      <c r="K22" s="5">
        <f t="shared" si="4"/>
        <v>0</v>
      </c>
      <c r="L22" s="5">
        <f t="shared" si="4"/>
        <v>0</v>
      </c>
      <c r="M22" s="5">
        <f>SUM(H22:L22)</f>
        <v>2</v>
      </c>
    </row>
    <row r="23" spans="1:16" ht="17" customHeight="1">
      <c r="A23" s="4">
        <v>1900</v>
      </c>
      <c r="B23" s="5">
        <v>9</v>
      </c>
      <c r="C23" s="5">
        <v>0</v>
      </c>
      <c r="D23" s="5">
        <v>0</v>
      </c>
      <c r="E23" s="5">
        <v>0</v>
      </c>
      <c r="F23" s="5">
        <v>0</v>
      </c>
      <c r="G23" s="5">
        <f>SUM(B23:F23)</f>
        <v>9</v>
      </c>
      <c r="H23" s="5">
        <f t="shared" si="4"/>
        <v>1</v>
      </c>
      <c r="I23" s="5">
        <f t="shared" si="4"/>
        <v>0</v>
      </c>
      <c r="J23" s="5">
        <f t="shared" si="4"/>
        <v>0</v>
      </c>
      <c r="K23" s="5">
        <f t="shared" si="4"/>
        <v>0</v>
      </c>
      <c r="L23" s="5">
        <f t="shared" si="4"/>
        <v>0</v>
      </c>
      <c r="M23" s="5">
        <f>SUM(H23:L23)</f>
        <v>1</v>
      </c>
    </row>
    <row r="24" spans="1:16" ht="17" customHeight="1">
      <c r="A24" s="4">
        <v>2000</v>
      </c>
      <c r="B24" s="5">
        <v>0</v>
      </c>
      <c r="C24" s="5">
        <v>0</v>
      </c>
      <c r="D24" s="5">
        <v>0</v>
      </c>
      <c r="E24" s="5">
        <v>0</v>
      </c>
      <c r="F24" s="5">
        <v>0</v>
      </c>
      <c r="G24" s="5">
        <f>SUM(B24:F24)</f>
        <v>0</v>
      </c>
      <c r="H24" s="5">
        <f t="shared" si="4"/>
        <v>0</v>
      </c>
      <c r="I24" s="5">
        <f t="shared" si="4"/>
        <v>0</v>
      </c>
      <c r="J24" s="5">
        <f t="shared" si="4"/>
        <v>0</v>
      </c>
      <c r="K24" s="5">
        <f t="shared" si="4"/>
        <v>0</v>
      </c>
      <c r="L24" s="5">
        <f t="shared" si="4"/>
        <v>0</v>
      </c>
      <c r="M24" s="5">
        <f>SUM(H24:L24)</f>
        <v>0</v>
      </c>
      <c r="N24" s="4" t="s">
        <v>25</v>
      </c>
      <c r="O24" s="14">
        <f>M14/20</f>
        <v>0.5</v>
      </c>
    </row>
    <row r="25" spans="1:16" ht="17" customHeight="1">
      <c r="A25" s="4">
        <v>2100</v>
      </c>
      <c r="B25" s="5">
        <v>0</v>
      </c>
      <c r="C25" s="5">
        <v>0</v>
      </c>
      <c r="D25" s="5">
        <v>0</v>
      </c>
      <c r="E25" s="5">
        <v>0</v>
      </c>
      <c r="F25" s="5">
        <v>0</v>
      </c>
      <c r="G25" s="5">
        <f>SUM(B25:F25)</f>
        <v>0</v>
      </c>
      <c r="H25" s="5">
        <f t="shared" si="4"/>
        <v>0</v>
      </c>
      <c r="I25" s="5">
        <f t="shared" si="4"/>
        <v>0</v>
      </c>
      <c r="J25" s="5">
        <f t="shared" si="4"/>
        <v>0</v>
      </c>
      <c r="K25" s="5">
        <f t="shared" si="4"/>
        <v>0</v>
      </c>
      <c r="L25" s="5">
        <f t="shared" si="4"/>
        <v>0</v>
      </c>
      <c r="M25" s="5">
        <f>SUM(H25:L25)</f>
        <v>0</v>
      </c>
      <c r="N25" s="4" t="s">
        <v>26</v>
      </c>
      <c r="O25" s="14">
        <f>M20/25</f>
        <v>0.56000000000000005</v>
      </c>
    </row>
    <row r="26" spans="1:16" ht="17" customHeight="1">
      <c r="A26" s="6" t="s">
        <v>9</v>
      </c>
      <c r="B26" s="7">
        <f t="shared" ref="B26:M26" si="5">SUM(B21:B25)</f>
        <v>18</v>
      </c>
      <c r="C26" s="7">
        <f t="shared" si="5"/>
        <v>24</v>
      </c>
      <c r="D26" s="7">
        <f t="shared" si="5"/>
        <v>0</v>
      </c>
      <c r="E26" s="7">
        <f t="shared" si="5"/>
        <v>0</v>
      </c>
      <c r="F26" s="7">
        <f t="shared" si="5"/>
        <v>0</v>
      </c>
      <c r="G26" s="7">
        <f t="shared" si="5"/>
        <v>42</v>
      </c>
      <c r="H26" s="7">
        <f t="shared" si="5"/>
        <v>2</v>
      </c>
      <c r="I26" s="7">
        <f t="shared" si="5"/>
        <v>2</v>
      </c>
      <c r="J26" s="7">
        <f t="shared" si="5"/>
        <v>0</v>
      </c>
      <c r="K26" s="7">
        <f t="shared" si="5"/>
        <v>0</v>
      </c>
      <c r="L26" s="7">
        <f t="shared" si="5"/>
        <v>0</v>
      </c>
      <c r="M26" s="7">
        <f t="shared" si="5"/>
        <v>4</v>
      </c>
      <c r="N26" s="4" t="s">
        <v>16</v>
      </c>
      <c r="O26" s="14">
        <f>(M14+M20)/45</f>
        <v>0.53333333333333333</v>
      </c>
    </row>
    <row r="27" spans="1:16" ht="17" customHeight="1" thickBot="1">
      <c r="A27" s="8" t="s">
        <v>10</v>
      </c>
      <c r="B27" s="9">
        <f t="shared" ref="B27:M27" si="6">B14+B20+B26</f>
        <v>48</v>
      </c>
      <c r="C27" s="9">
        <f t="shared" si="6"/>
        <v>83</v>
      </c>
      <c r="D27" s="9">
        <f t="shared" si="6"/>
        <v>46</v>
      </c>
      <c r="E27" s="9">
        <f t="shared" si="6"/>
        <v>25</v>
      </c>
      <c r="F27" s="9">
        <f t="shared" si="6"/>
        <v>30</v>
      </c>
      <c r="G27" s="9">
        <f t="shared" si="6"/>
        <v>232</v>
      </c>
      <c r="H27" s="9">
        <f t="shared" si="6"/>
        <v>6</v>
      </c>
      <c r="I27" s="9">
        <f t="shared" si="6"/>
        <v>9</v>
      </c>
      <c r="J27" s="9">
        <f t="shared" si="6"/>
        <v>6</v>
      </c>
      <c r="K27" s="9">
        <f t="shared" si="6"/>
        <v>3</v>
      </c>
      <c r="L27" s="9">
        <f t="shared" si="6"/>
        <v>4</v>
      </c>
      <c r="M27" s="9">
        <f t="shared" si="6"/>
        <v>28</v>
      </c>
      <c r="N27" s="4" t="s">
        <v>15</v>
      </c>
      <c r="O27" s="14">
        <f>M27/70</f>
        <v>0.4</v>
      </c>
    </row>
    <row r="28" spans="1:16" ht="17" customHeight="1" thickTop="1"/>
    <row r="29" spans="1:16" ht="24">
      <c r="B29" s="10" t="s">
        <v>13</v>
      </c>
      <c r="C29" s="15" t="s">
        <v>23</v>
      </c>
      <c r="D29" s="15" t="s">
        <v>24</v>
      </c>
      <c r="E29" s="11" t="s">
        <v>22</v>
      </c>
      <c r="F29" s="11" t="s">
        <v>21</v>
      </c>
    </row>
    <row r="30" spans="1:16" ht="17" customHeight="1">
      <c r="B30" s="12" t="s">
        <v>11</v>
      </c>
      <c r="C30" s="13">
        <f>G14/C7</f>
        <v>5.4285714285714288</v>
      </c>
      <c r="D30" s="13">
        <f>G20/C7</f>
        <v>8.1428571428571423</v>
      </c>
      <c r="E30" s="13">
        <f>(G20+G14)/C7</f>
        <v>13.571428571428571</v>
      </c>
      <c r="F30" s="13">
        <f>G27/C7</f>
        <v>16.571428571428573</v>
      </c>
    </row>
    <row r="31" spans="1:16" ht="17" customHeight="1">
      <c r="B31" s="12" t="s">
        <v>12</v>
      </c>
      <c r="C31" s="16">
        <f>C30/20</f>
        <v>0.27142857142857146</v>
      </c>
      <c r="D31" s="16">
        <f>D30/25</f>
        <v>0.32571428571428568</v>
      </c>
      <c r="E31" s="16">
        <f>E30/45</f>
        <v>0.30158730158730157</v>
      </c>
      <c r="F31" s="16">
        <f>F30/70</f>
        <v>0.23673469387755106</v>
      </c>
    </row>
    <row r="32" spans="1:16" ht="17" customHeight="1">
      <c r="B32" s="12" t="s">
        <v>33</v>
      </c>
      <c r="C32" s="16">
        <f>C30/11</f>
        <v>0.4935064935064935</v>
      </c>
      <c r="D32" s="16">
        <f>D30/15</f>
        <v>0.54285714285714282</v>
      </c>
      <c r="E32" s="16">
        <f>E30/26</f>
        <v>0.52197802197802201</v>
      </c>
      <c r="F32" s="16">
        <f>F30/26</f>
        <v>0.63736263736263743</v>
      </c>
      <c r="P32" s="20"/>
    </row>
    <row r="33" spans="1:7" ht="17" customHeight="1">
      <c r="B33" s="12" t="s">
        <v>14</v>
      </c>
      <c r="C33" s="16">
        <f>O24</f>
        <v>0.5</v>
      </c>
      <c r="D33" s="16">
        <f>O25</f>
        <v>0.56000000000000005</v>
      </c>
      <c r="E33" s="16">
        <f>O26</f>
        <v>0.53333333333333333</v>
      </c>
      <c r="F33" s="16">
        <f>O27</f>
        <v>0.4</v>
      </c>
    </row>
    <row r="35" spans="1:7" s="24" customFormat="1" ht="20" customHeight="1">
      <c r="A35" s="24" t="s">
        <v>11</v>
      </c>
      <c r="B35" s="28" t="s">
        <v>34</v>
      </c>
      <c r="C35" s="28"/>
      <c r="D35" s="28"/>
      <c r="E35" s="28"/>
      <c r="F35" s="28"/>
      <c r="G35" s="28"/>
    </row>
    <row r="36" spans="1:7" s="25" customFormat="1" ht="20" customHeight="1">
      <c r="A36" s="24" t="s">
        <v>12</v>
      </c>
      <c r="B36" s="28" t="s">
        <v>35</v>
      </c>
      <c r="C36" s="28"/>
      <c r="D36" s="28"/>
      <c r="E36" s="28"/>
      <c r="F36" s="28"/>
      <c r="G36" s="28"/>
    </row>
    <row r="37" spans="1:7" s="25" customFormat="1" ht="30" customHeight="1">
      <c r="A37" s="24" t="s">
        <v>33</v>
      </c>
      <c r="B37" s="28" t="s">
        <v>36</v>
      </c>
      <c r="C37" s="28"/>
      <c r="D37" s="28"/>
      <c r="E37" s="28"/>
      <c r="F37" s="28"/>
      <c r="G37" s="28"/>
    </row>
    <row r="38" spans="1:7" s="25" customFormat="1" ht="10" customHeight="1">
      <c r="A38" s="24" t="s">
        <v>14</v>
      </c>
      <c r="B38" s="28" t="s">
        <v>37</v>
      </c>
      <c r="C38" s="28"/>
      <c r="D38" s="28"/>
      <c r="E38" s="28"/>
      <c r="F38" s="28"/>
      <c r="G38" s="28"/>
    </row>
  </sheetData>
  <mergeCells count="4">
    <mergeCell ref="B35:G35"/>
    <mergeCell ref="B36:G36"/>
    <mergeCell ref="B37:G37"/>
    <mergeCell ref="B38:G38"/>
  </mergeCells>
  <phoneticPr fontId="2"/>
  <pageMargins left="0.75" right="0.75" top="1" bottom="1" header="0.5" footer="0.5"/>
  <pageSetup paperSize="0" orientation="portrait" horizontalDpi="4294967292" verticalDpi="4294967292"/>
  <headerFooter alignWithMargins="0">
    <oddFooter>&amp;LIan Olson, (907) 474-5317
UAF Planning, Analysis and Institutional Research&amp;R&amp;D
www.uaf.edu/pair</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REIC</vt:lpstr>
      <vt:lpstr>REIC136</vt:lpstr>
      <vt:lpstr>REIC165</vt:lpstr>
      <vt:lpstr>REIC201</vt:lpstr>
      <vt:lpstr>REIC202</vt:lpstr>
      <vt:lpstr>REIC203</vt:lpstr>
      <vt:lpstr>REIC204</vt:lpstr>
      <vt:lpstr>REIC207</vt:lpstr>
    </vt:vector>
  </TitlesOfParts>
  <Company>University of Alaska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University of Alaska</dc:creator>
  <cp:lastModifiedBy>Lyazzat Khamzina</cp:lastModifiedBy>
  <cp:lastPrinted>2009-04-14T22:11:40Z</cp:lastPrinted>
  <dcterms:created xsi:type="dcterms:W3CDTF">2009-01-15T20:09:14Z</dcterms:created>
  <dcterms:modified xsi:type="dcterms:W3CDTF">2012-04-18T23:15:45Z</dcterms:modified>
</cp:coreProperties>
</file>